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LICITACOES\ANO DE 2023\PROCESSOS 8666-93\CONCORRENCIA\pl-298-2023-contratação de empresa especializada em construção civil\"/>
    </mc:Choice>
  </mc:AlternateContent>
  <bookViews>
    <workbookView xWindow="0" yWindow="0" windowWidth="20490" windowHeight="7755" tabRatio="800" activeTab="1"/>
  </bookViews>
  <sheets>
    <sheet name="PLANILHA ORÇAMENTÁRIA" sheetId="1" r:id="rId1"/>
    <sheet name="BDI" sheetId="2" r:id="rId2"/>
  </sheets>
  <definedNames>
    <definedName name="_xlnm.Print_Area" localSheetId="0">'PLANILHA ORÇAMENTÁRIA'!$A$1:$I$42</definedName>
    <definedName name="BDI.Opcao" hidden="1">#REF!</definedName>
    <definedName name="DESONERACAO" hidden="1">IF(OR(Import.Desoneracao="DESONERADO",Import.Desoneracao="SIM"),"SIM","NÃO")</definedName>
    <definedName name="Import.Desoneracao" hidden="1">OFFSET(#REF!,0,-1)</definedName>
  </definedNames>
  <calcPr calcId="191029"/>
</workbook>
</file>

<file path=xl/calcChain.xml><?xml version="1.0" encoding="utf-8"?>
<calcChain xmlns="http://schemas.openxmlformats.org/spreadsheetml/2006/main">
  <c r="J24" i="2" l="1"/>
  <c r="I34" i="1"/>
  <c r="I35" i="1"/>
  <c r="I38" i="1"/>
  <c r="I39" i="1"/>
  <c r="I32" i="1"/>
  <c r="I24" i="1"/>
  <c r="I27" i="1"/>
  <c r="I28" i="1"/>
  <c r="I16" i="1"/>
  <c r="I17" i="1"/>
  <c r="I20" i="1"/>
  <c r="I15" i="1"/>
  <c r="I10" i="1"/>
  <c r="H33" i="1"/>
  <c r="I33" i="1" s="1"/>
  <c r="H34" i="1"/>
  <c r="H35" i="1"/>
  <c r="H36" i="1"/>
  <c r="I36" i="1" s="1"/>
  <c r="H37" i="1"/>
  <c r="I37" i="1" s="1"/>
  <c r="H38" i="1"/>
  <c r="H39" i="1"/>
  <c r="H40" i="1"/>
  <c r="I40" i="1" s="1"/>
  <c r="H41" i="1"/>
  <c r="I41" i="1" s="1"/>
  <c r="H32" i="1"/>
  <c r="H24" i="1"/>
  <c r="H25" i="1"/>
  <c r="I25" i="1" s="1"/>
  <c r="H26" i="1"/>
  <c r="I26" i="1" s="1"/>
  <c r="H27" i="1"/>
  <c r="H28" i="1"/>
  <c r="H29" i="1"/>
  <c r="I29" i="1" s="1"/>
  <c r="H23" i="1"/>
  <c r="I23" i="1" s="1"/>
  <c r="H16" i="1"/>
  <c r="H17" i="1"/>
  <c r="H18" i="1"/>
  <c r="I18" i="1" s="1"/>
  <c r="H19" i="1"/>
  <c r="I19" i="1" s="1"/>
  <c r="H20" i="1"/>
  <c r="H15" i="1"/>
  <c r="H11" i="1"/>
  <c r="I11" i="1" s="1"/>
  <c r="H12" i="1"/>
  <c r="I12" i="1" s="1"/>
  <c r="H10" i="1"/>
  <c r="F11" i="1"/>
  <c r="I30" i="1" l="1"/>
  <c r="I42" i="1"/>
  <c r="I21" i="1"/>
  <c r="I13" i="1"/>
</calcChain>
</file>

<file path=xl/sharedStrings.xml><?xml version="1.0" encoding="utf-8"?>
<sst xmlns="http://schemas.openxmlformats.org/spreadsheetml/2006/main" count="197" uniqueCount="153">
  <si>
    <t>PREFEITURA MUNICIPAL DE ARCOS</t>
  </si>
  <si>
    <t xml:space="preserve">PLANILHA ORÇAMENTÁRIA </t>
  </si>
  <si>
    <t xml:space="preserve">DATA BASE </t>
  </si>
  <si>
    <t>ITEM / SUB ITEM</t>
  </si>
  <si>
    <t>FONTE</t>
  </si>
  <si>
    <t>CÓDIGO FONTE</t>
  </si>
  <si>
    <t>META / MACRO SERVIÇO / SERVIÇO</t>
  </si>
  <si>
    <t>UNID.</t>
  </si>
  <si>
    <t>QUANT.</t>
  </si>
  <si>
    <t xml:space="preserve">CUSTO UNIT. </t>
  </si>
  <si>
    <t>PREÇO TOTAL</t>
  </si>
  <si>
    <t>1.1</t>
  </si>
  <si>
    <t>SETOP</t>
  </si>
  <si>
    <t>UN</t>
  </si>
  <si>
    <t>1.2</t>
  </si>
  <si>
    <t>1.3</t>
  </si>
  <si>
    <t>M</t>
  </si>
  <si>
    <t>2.1</t>
  </si>
  <si>
    <t>M3</t>
  </si>
  <si>
    <t>SINAPI</t>
  </si>
  <si>
    <t>KG</t>
  </si>
  <si>
    <t>Fonte de pesquisa dos custos unitários: SETOP E SINAPI</t>
  </si>
  <si>
    <t>2.2</t>
  </si>
  <si>
    <t>2.3</t>
  </si>
  <si>
    <t>1.</t>
  </si>
  <si>
    <t>2.</t>
  </si>
  <si>
    <t>3.</t>
  </si>
  <si>
    <t>3.1</t>
  </si>
  <si>
    <t>3.2</t>
  </si>
  <si>
    <t>3.3</t>
  </si>
  <si>
    <t>3.4</t>
  </si>
  <si>
    <t>3.5</t>
  </si>
  <si>
    <t>3.6</t>
  </si>
  <si>
    <t>SUBTOTAL ITEM 1</t>
  </si>
  <si>
    <t>SUBTOTAL ITEM 2</t>
  </si>
  <si>
    <t>SUBTOTAL ITEM 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</si>
  <si>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</si>
  <si>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</si>
  <si>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</si>
  <si>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</si>
  <si>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</si>
  <si>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</si>
  <si>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</si>
  <si>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</si>
  <si>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</si>
  <si>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</si>
  <si>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SUBTOTAL ITEM 4</t>
  </si>
  <si>
    <t>KM</t>
  </si>
  <si>
    <t>2.4</t>
  </si>
  <si>
    <t>2.5</t>
  </si>
  <si>
    <t>2.6</t>
  </si>
  <si>
    <t>3.7</t>
  </si>
  <si>
    <t>ED-19753</t>
  </si>
  <si>
    <t>ED-19754</t>
  </si>
  <si>
    <t>MOBILIZAÇÃO E DESMOBILIZAÇÃO DE EQUIPAMENTO PARA ESTACA TIPO HÉLICE CONTÍNUA (CUSTO VARIÁVEL), EXCLUSIVE CUSTO FIXO DE TRANSPORTE</t>
  </si>
  <si>
    <t>ED-26497</t>
  </si>
  <si>
    <t>EXECUÇÃO DE ESTACA TIPO HÉLICE CONTÍNUA, DIÂMETRO 30CM, INCLUSIVE AFASTAMENTO LATERAL, EXCLUSIVE ARMAÇÃO, CONCRETO ESTRUTURAL, TRANSPORTE E RETIRADA DO MATERIAL ESCAVADO</t>
  </si>
  <si>
    <t>01/2023 E 02/2023</t>
  </si>
  <si>
    <t>REGISTRO DE PREÇO EXECUÇÃO DE ESTACAS</t>
  </si>
  <si>
    <t>DATA:23/05/2023</t>
  </si>
  <si>
    <t>ESTACA ESCAVADA (TRADO ROTATIVO)</t>
  </si>
  <si>
    <t>ED-29817</t>
  </si>
  <si>
    <t>MOBILIZAÇÃO E DESMOBILIZAÇÃO DE EQUIPAMENTO PARA ESTACA TIPO TRADO ROTATIVO (CUSTO FIXO), INCLUSIVE CARGA E DESCARGA EXCLUSIVE TRANSPORTE EM QUILÔMETRO RODADO (CUSTO VARIÁVEL)</t>
  </si>
  <si>
    <t>ED-29818</t>
  </si>
  <si>
    <t>MOBILIZAÇÃO E DESMOBILIZAÇÃO DE EQUIPAMENTO PARA ESTACA TIPO TRADO ROTATIVO (CUSTO VARIÁVEL), EXCLUSIVE CUSTO FIXO DE TRANSPORTE</t>
  </si>
  <si>
    <t xml:space="preserve">KM </t>
  </si>
  <si>
    <t>ED-29802</t>
  </si>
  <si>
    <t xml:space="preserve">PERFURAÇÃO MECÂNICA DE ESTACA TIPO TRADO ROTATIVO, INCLUSIVE AFASTAMENTO LATERAL, EXCLUSIVE ARMAÇÃO, CONCRETO ESTRUTURAL, TRANSPORTE E RETIRADA DO MATERIAL ESCAVADO </t>
  </si>
  <si>
    <t>ED-49764</t>
  </si>
  <si>
    <t>ED-29761</t>
  </si>
  <si>
    <t>EMENDA DE ESTACA TRILHO SIMPLES, TIPO TR 37/45/57, INCLUSIVE SOLDA E REFORÇO, EXCLUSIVE FORNECIMENTO DA ESTACA</t>
  </si>
  <si>
    <t>CRAVAÇÃO ESTACA TRILHO SIMPLES, TIPO TR-45, INCLUSIVE FORNECIMENTO, EXCLUSIVE EMENDA E CORTE DA ESTACA, INCLUSIVE BATE-ESTACA (TIPO: CONCRETO, METÁLICA OU MADEIRA|MATELO: 5T| COMBUSTÍVEL: DIESEL|
PESO DO EQUIPAMENTO 23.000KG|POTÊNCIA: 161CV[
119KW]|REFERÊNCIA: E9502 OU EQUIVALENTE| OPERADOR: INCLUSO)</t>
  </si>
  <si>
    <t>ED-29756</t>
  </si>
  <si>
    <t>CORTE DE ESTACA TRILHO SIMPLES, TIPO TR 37/45/57, EXCLUSIVE FORNECIMENTO DA ESTACA</t>
  </si>
  <si>
    <t>ED-49769</t>
  </si>
  <si>
    <t>CRAVAÇÃO ESTACA TRILHO DUPLO, TIPO TR-45, INCLUSIVE FORNECIMENTO, EXCLUSIVE EMENDA E CORTE DA ESTACA, INCLUSIVE BATE-ESTACA (TIPO: CONCRETO, METÁLICA OU MADEIRA|MATELO: 5T| COMBUSTÍVEL: DIESEL|
PESO DO EQUIPAMENTO 23.000KG|POTÊNCIA: 161CV[
119KW]|REFERÊNCIA: E9502 OU EQUIVALENTE| OPERADOR: INCLUSO)</t>
  </si>
  <si>
    <t>ED-29760</t>
  </si>
  <si>
    <t>EMENDA DE ESTACA TRILHO DUPLO, TIPO TR 37/45/57, INCLUSIVE SOLDA E REFORÇO, EXCLUSIVE FORNECIMENTO DA ESTACA</t>
  </si>
  <si>
    <t>ED-29755</t>
  </si>
  <si>
    <t>CORTE DE ESTACA TRILHO DUPLO, TIPO TR 37/45/57, EXCLUSIVE FORNECIMENTO DA ESTACA</t>
  </si>
  <si>
    <t>ESTACA METÁLICA (TIPO TRILHO)</t>
  </si>
  <si>
    <t xml:space="preserve">ESTACA HÉLICE CONTÍNUA </t>
  </si>
  <si>
    <t>MOBILIZAÇÃO E DESMOBILIZAÇÃO DE EQUIPAMENTO PARA ESTACA TIPO HÉLICE CONTÍNUA (CUSTO FIXO), INCLUSIVE CARGA E DESCARGA, EXCLUSIVE TRANSPORTE EM QUILÔMETROS RODADO(CUSTO VARIÁVEL)</t>
  </si>
  <si>
    <t>ED-49715</t>
  </si>
  <si>
    <t>EXECUÇÃO DE ESTACA TIPO HÉLICE CONTÍNUA, DIÂMETRO 40CM, INCLUSIVE AFASTAMENTO LATERAL, EXCLUSIVE ARMAÇÃO, CONCRETO ESTRUTURAL, TRANSPORTE E RETIRADA DO MATERIAL ESCAVADO</t>
  </si>
  <si>
    <t>EXECUÇÃO DE ESTACA TIPO HÉLICE CONTÍNUA, DIÂMETRO 50CM, INCLUSIVE AFASTAMENTO LATERAL, EXCLUSIVE ARMAÇÃO, CONCRETO ESTRUTURAL, TRANSPORTE E RETIRADA DO MATERIAL ESCAVADO</t>
  </si>
  <si>
    <t>ED-49716</t>
  </si>
  <si>
    <t>EXECUÇÃO DE ESTACA TIPO HÉLICE CONTÍNUA, DIÂMETRO 60CM, INCLUSIVE AFASTAMENTO LATERAL, EXCLUSIVE ARMAÇÃO, CONCRETO ESTRUTURAL, TRANSPORTE E RETIRADA DO MATERIAL ESCAVADO</t>
  </si>
  <si>
    <t>ED-49717</t>
  </si>
  <si>
    <t>ED-49718</t>
  </si>
  <si>
    <t>EXECUÇÃO DE ESTACA TIPO HÉLICE CONTÍNUA, DIÂMETRO 80CM, INCLUSIVE AFASTAMENTO LATERAL, EXCLUSIVE ARMAÇÃO, CONCRETO ESTRUTURAL, TRANSPORTE E RETIRADA DO MATERIAL ESCAVADO</t>
  </si>
  <si>
    <t>ESTACA STRAUSSS</t>
  </si>
  <si>
    <t>ED-29821</t>
  </si>
  <si>
    <t>MOBILIZAÇÃO E DESMOBILIZAÇÃO DE EQUIPAMENTO PARA ESTACA TIPO STRAUSS (CUSTO FIXO), INCLUSIVE CARGA E DESCARGA EXCLUSIVE TRANSPORTE EM QUILÔMETRO RODADO (CUSTO VARIÁVEL)</t>
  </si>
  <si>
    <t>ED-29822</t>
  </si>
  <si>
    <t>MOBILIZAÇÃO E DESMOBILIZAÇÃO DE EQUIPAMENTO PARA ESTACA TIPO STRAUSS (CUSTO VARIÁVEL), EXCLUSIVE CUSTO FIXO DE TRANSPORTE</t>
  </si>
  <si>
    <t>ED-26522</t>
  </si>
  <si>
    <t>EXECUÇÃO DE ESTACA TIPO STRAUSS, DIÂMETRO 25CM, EXCLUSIVE ARMAÇÃO E CONCRETO ESTRUTURAL</t>
  </si>
  <si>
    <t>ED-49741</t>
  </si>
  <si>
    <t>EXECUÇÃO DE ESTACA TIPO STRAUSS, DIÂMETRO 32CM, EXCLUSIVE ARMAÇÃO E CONCRETO ESTRUTURAL</t>
  </si>
  <si>
    <t>ED-26523</t>
  </si>
  <si>
    <t>ED-49743</t>
  </si>
  <si>
    <t>ED-49742</t>
  </si>
  <si>
    <t>ED-26524</t>
  </si>
  <si>
    <t>EXECUÇÃO DE ESTACA TIPO STRAUSS, DIÂMETRO 38CM, EXCLUSIVE ARMAÇÃO E CONCRETO ESTRUTURAL</t>
  </si>
  <si>
    <t>EXECUÇÃO DE ESTACA TIPO STRAUSS, DIÂMETRO 38CM, EXCLUSIVE ARMAÇÃO, INCLUSIVE CONCRETO ESTRUTURAL USINADO, COM FCK 20MPA, LANÇAMENTO, ADENSAMENTO E ACABAMENTO (FUNDAÇÃO)</t>
  </si>
  <si>
    <t>EXECUÇÃO DE ESTACA TIPO STRAUSS, DIÂMETRO 25CM, EXCLUSIVE ARMAÇÃO, INCLUSIVE CONCRETO ESTRUTURAL USINADO, COM FCK 20MPA, LANÇAMENTO, ADENSAMENTO E ACABAMENTO (FUNDAÇÃO)</t>
  </si>
  <si>
    <t>EXECUÇÃO DE ESTACA TIPO STRAUSS, DIÂMETRO 32CM, EXCLUSIVE ARMAÇÃO, INCLUSIVE CONCRETO ESTRUTURAL USINADO, COM FCK 20MPA, LANÇAMENTO, ADENSAMENTO E ACABAMENTO (FUNDAÇÃO)</t>
  </si>
  <si>
    <t>ED-26525</t>
  </si>
  <si>
    <t>EXECUÇÃO DE ESTACA TIPO STRAUSS, DIÂMETRO 45CM, EXCLUSIVE ARMAÇÃO E CONCRETO ESTRUTURAL</t>
  </si>
  <si>
    <t>ED-26484</t>
  </si>
  <si>
    <t>EXECUÇÃO DE ESTACA TIPO STRAUSS, DIÂMETRO 45CM, EXCLUSIVE ARMAÇÃO, INCLUSIVE CONCRETO ESTRUTURAL USINADO, COM FCK 20MPA, LANÇAMENTO, ADENSAMENTO E ACABAMENTO (FUNDAÇÃO)</t>
  </si>
  <si>
    <t>PREFEITURA MUNICIPAL DE ARCOS - MG                                                    Rua Getulio Vargas, 228, Centro</t>
  </si>
  <si>
    <t>OBRA</t>
  </si>
  <si>
    <t>LOCAL</t>
  </si>
  <si>
    <t>TIPO DE OBRA DO EMPREENDIMENTO</t>
  </si>
  <si>
    <t>DESONERAÇÃO</t>
  </si>
  <si>
    <t>CONSTRUÇÃO E REFORMA DE EDIFÍCIOS</t>
  </si>
  <si>
    <t>NÃO</t>
  </si>
  <si>
    <t>Conforme legislação tributária municipal, definir estimativa de percentual da base de cálculo para o ISS:</t>
  </si>
  <si>
    <t>Sobre a base de cálculo, definir a respectiva alíquota do ISS (entre 2% e 5%):</t>
  </si>
  <si>
    <t>Itens</t>
  </si>
  <si>
    <t>Siglas</t>
  </si>
  <si>
    <t>% Adotado</t>
  </si>
  <si>
    <t xml:space="preserve">Administração Central </t>
  </si>
  <si>
    <t>AC</t>
  </si>
  <si>
    <t xml:space="preserve">Seguro e  Garantia </t>
  </si>
  <si>
    <t>SG</t>
  </si>
  <si>
    <t>Risco</t>
  </si>
  <si>
    <t>R</t>
  </si>
  <si>
    <t>Despesas Financeira</t>
  </si>
  <si>
    <t>DF</t>
  </si>
  <si>
    <t xml:space="preserve">Lucro </t>
  </si>
  <si>
    <t>L</t>
  </si>
  <si>
    <t>Tributos (impostos COFINS 3%, e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</si>
  <si>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</si>
  <si>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</si>
  <si>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</si>
  <si>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</si>
  <si>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</si>
  <si>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</si>
  <si>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</si>
  <si>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Os valores de BDI foram calculados com o emprego da fórmula:</t>
  </si>
  <si>
    <t>BDI =</t>
  </si>
  <si>
    <t>(1+AC+S+R+G)*(1+DF)*(1+L)</t>
  </si>
  <si>
    <t xml:space="preserve"> - 1</t>
  </si>
  <si>
    <t>(1-CP-ISS-CRPB)</t>
  </si>
  <si>
    <t>Declaro para os devidos fins que, conforme legislação tributária municipal, a base de cálculo deste tipo de obra correponde à 100%, com a respectiva alíquota de 2%.</t>
  </si>
  <si>
    <r>
      <t xml:space="preserve">Declaro para os devidos fins que o regime de Contribuição Previdenciária sobre a Receita Bruta adotado para elaboração do orçamento foi </t>
    </r>
    <r>
      <rPr>
        <b/>
        <sz val="9"/>
        <rFont val="Arial"/>
        <family val="2"/>
      </rPr>
      <t>SEM desoneração</t>
    </r>
    <r>
      <rPr>
        <sz val="9"/>
        <rFont val="Arial"/>
        <family val="2"/>
      </rPr>
      <t>.</t>
    </r>
  </si>
  <si>
    <t>Observações:</t>
  </si>
  <si>
    <t>Data</t>
  </si>
  <si>
    <t>ESTACAS</t>
  </si>
  <si>
    <t>BDI: 20,34%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</si>
</sst>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R$&quot;* #,##0.00_-;\-&quot;R$&quot;* #,##0.00_-;_-&quot;R$&quot;* &quot;-&quot;??_-;_-@_-"/>
    <numFmt numFmtId="166" formatCode="General;General"/>
    <numFmt numFmtId="167" formatCode="[$-F800]dddd\,\ mmmm\ dd\,\ yyyy"/>
    <numFmt numFmtId="168" formatCode="dd&quot; de &quot;mmmm&quot; de &quot;yyyy"/>
  </numFmts>
  <fonts count="24">
    <font>
      <sz val="10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  <charset val="204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0">
    <xf numFmtId="0" fontId="0" fillId="0" borderId="0">
      <alignment vertical="center"/>
    </xf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>
      <alignment vertical="top" wrapText="1"/>
    </xf>
  </cellStyleXfs>
  <cellXfs count="16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4" applyFont="1" applyAlignment="1">
      <alignment horizontal="left" vertical="center"/>
    </xf>
    <xf numFmtId="0" fontId="7" fillId="0" borderId="8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2" borderId="12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/>
    </xf>
    <xf numFmtId="0" fontId="7" fillId="2" borderId="13" xfId="4" applyFont="1" applyFill="1" applyBorder="1" applyAlignment="1">
      <alignment horizontal="left" vertical="center" wrapText="1"/>
    </xf>
    <xf numFmtId="4" fontId="6" fillId="0" borderId="3" xfId="4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left" vertical="center"/>
    </xf>
    <xf numFmtId="0" fontId="7" fillId="3" borderId="12" xfId="4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left" vertical="center" wrapText="1"/>
    </xf>
    <xf numFmtId="4" fontId="7" fillId="2" borderId="13" xfId="4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" fontId="6" fillId="0" borderId="0" xfId="4" applyNumberFormat="1" applyFont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7" fillId="0" borderId="10" xfId="2" applyFont="1" applyFill="1" applyBorder="1" applyAlignment="1">
      <alignment horizontal="center" vertical="center"/>
    </xf>
    <xf numFmtId="44" fontId="7" fillId="0" borderId="11" xfId="2" applyFont="1" applyFill="1" applyBorder="1" applyAlignment="1">
      <alignment horizontal="center" vertical="center" wrapText="1"/>
    </xf>
    <xf numFmtId="44" fontId="7" fillId="2" borderId="13" xfId="2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44" fontId="5" fillId="0" borderId="0" xfId="2" applyFont="1">
      <alignment vertical="center"/>
    </xf>
    <xf numFmtId="44" fontId="6" fillId="0" borderId="0" xfId="2" applyFont="1" applyFill="1" applyBorder="1" applyAlignment="1">
      <alignment horizontal="center" vertical="center"/>
    </xf>
    <xf numFmtId="44" fontId="7" fillId="0" borderId="9" xfId="2" applyFont="1" applyFill="1" applyBorder="1" applyAlignment="1">
      <alignment horizontal="center" vertical="center" wrapText="1"/>
    </xf>
    <xf numFmtId="44" fontId="7" fillId="2" borderId="14" xfId="2" applyFont="1" applyFill="1" applyBorder="1" applyAlignment="1">
      <alignment horizontal="center" vertical="center"/>
    </xf>
    <xf numFmtId="44" fontId="7" fillId="3" borderId="14" xfId="2" applyFont="1" applyFill="1" applyBorder="1" applyAlignment="1">
      <alignment horizontal="center" vertical="center" wrapText="1"/>
    </xf>
    <xf numFmtId="44" fontId="6" fillId="0" borderId="3" xfId="2" applyFont="1" applyFill="1" applyBorder="1" applyAlignment="1">
      <alignment horizontal="center" vertical="center" wrapText="1"/>
    </xf>
    <xf numFmtId="44" fontId="6" fillId="0" borderId="15" xfId="2" applyFont="1" applyFill="1" applyBorder="1" applyAlignment="1">
      <alignment horizontal="center" vertical="center" wrapText="1"/>
    </xf>
    <xf numFmtId="9" fontId="7" fillId="0" borderId="7" xfId="2" applyNumberFormat="1" applyFont="1" applyFill="1" applyBorder="1" applyAlignment="1">
      <alignment horizontal="center" vertical="center"/>
    </xf>
    <xf numFmtId="2" fontId="3" fillId="0" borderId="15" xfId="4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6" fillId="0" borderId="15" xfId="4" applyNumberFormat="1" applyFont="1" applyBorder="1" applyAlignment="1">
      <alignment horizontal="center" vertical="center" wrapText="1"/>
    </xf>
    <xf numFmtId="2" fontId="6" fillId="0" borderId="3" xfId="4" applyNumberFormat="1" applyFont="1" applyBorder="1" applyAlignment="1">
      <alignment horizontal="center" vertical="center" wrapText="1"/>
    </xf>
    <xf numFmtId="0" fontId="6" fillId="0" borderId="26" xfId="4" applyFont="1" applyBorder="1" applyAlignment="1">
      <alignment horizontal="center" vertical="center" wrapText="1"/>
    </xf>
    <xf numFmtId="44" fontId="6" fillId="0" borderId="25" xfId="2" applyFont="1" applyFill="1" applyBorder="1" applyAlignment="1">
      <alignment horizontal="center" vertical="center"/>
    </xf>
    <xf numFmtId="0" fontId="3" fillId="0" borderId="26" xfId="4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7" fillId="0" borderId="18" xfId="6" applyFont="1" applyBorder="1" applyAlignment="1">
      <alignment vertical="center"/>
    </xf>
    <xf numFmtId="0" fontId="7" fillId="0" borderId="21" xfId="6" applyFont="1" applyBorder="1" applyAlignment="1">
      <alignment horizontal="left" vertical="center"/>
    </xf>
    <xf numFmtId="44" fontId="7" fillId="0" borderId="27" xfId="2" applyFont="1" applyFill="1" applyBorder="1" applyAlignment="1">
      <alignment horizontal="center" vertical="center" wrapText="1"/>
    </xf>
    <xf numFmtId="44" fontId="7" fillId="2" borderId="23" xfId="2" applyFont="1" applyFill="1" applyBorder="1" applyAlignment="1">
      <alignment horizontal="center" vertical="center"/>
    </xf>
    <xf numFmtId="44" fontId="6" fillId="0" borderId="28" xfId="2" applyFont="1" applyFill="1" applyBorder="1" applyAlignment="1">
      <alignment horizontal="center" vertical="center" wrapText="1"/>
    </xf>
    <xf numFmtId="44" fontId="6" fillId="0" borderId="29" xfId="2" applyFont="1" applyFill="1" applyBorder="1" applyAlignment="1">
      <alignment horizontal="center" vertical="center" wrapText="1"/>
    </xf>
    <xf numFmtId="0" fontId="15" fillId="0" borderId="35" xfId="17" applyFont="1" applyBorder="1" applyAlignment="1">
      <alignment horizontal="left" vertical="center"/>
    </xf>
    <xf numFmtId="0" fontId="15" fillId="0" borderId="0" xfId="17" applyFont="1" applyAlignment="1">
      <alignment horizontal="left" vertical="center"/>
    </xf>
    <xf numFmtId="0" fontId="15" fillId="0" borderId="0" xfId="17" applyFont="1" applyAlignment="1">
      <alignment horizontal="center" vertical="center"/>
    </xf>
    <xf numFmtId="0" fontId="0" fillId="0" borderId="0" xfId="0" applyAlignment="1"/>
    <xf numFmtId="0" fontId="0" fillId="0" borderId="36" xfId="0" applyBorder="1" applyAlignment="1"/>
    <xf numFmtId="0" fontId="16" fillId="0" borderId="0" xfId="18" applyFont="1" applyAlignment="1">
      <alignment horizontal="left"/>
    </xf>
    <xf numFmtId="0" fontId="18" fillId="0" borderId="48" xfId="18" applyFont="1" applyBorder="1" applyAlignment="1">
      <alignment horizontal="center" vertical="center"/>
    </xf>
    <xf numFmtId="10" fontId="18" fillId="5" borderId="48" xfId="18" applyNumberFormat="1" applyFont="1" applyFill="1" applyBorder="1" applyAlignment="1" applyProtection="1">
      <alignment horizontal="center" vertical="center"/>
      <protection locked="0"/>
    </xf>
    <xf numFmtId="10" fontId="18" fillId="0" borderId="48" xfId="18" applyNumberFormat="1" applyFont="1" applyBorder="1" applyAlignment="1">
      <alignment horizontal="center" vertical="center"/>
    </xf>
    <xf numFmtId="0" fontId="18" fillId="0" borderId="48" xfId="18" applyFont="1" applyBorder="1" applyAlignment="1">
      <alignment horizontal="center" vertical="center" wrapText="1"/>
    </xf>
    <xf numFmtId="10" fontId="17" fillId="6" borderId="39" xfId="19" applyNumberFormat="1" applyFont="1" applyFill="1" applyBorder="1" applyAlignment="1">
      <alignment horizontal="center" vertical="center" wrapText="1"/>
    </xf>
    <xf numFmtId="0" fontId="0" fillId="0" borderId="0" xfId="18" applyFont="1" applyAlignment="1">
      <alignment horizontal="center" vertical="top"/>
    </xf>
    <xf numFmtId="0" fontId="22" fillId="0" borderId="0" xfId="18" applyFont="1" applyAlignment="1">
      <alignment horizontal="center" vertical="top"/>
    </xf>
    <xf numFmtId="0" fontId="0" fillId="0" borderId="0" xfId="18" applyFont="1"/>
    <xf numFmtId="168" fontId="0" fillId="0" borderId="0" xfId="18" applyNumberFormat="1" applyFont="1"/>
    <xf numFmtId="0" fontId="7" fillId="0" borderId="50" xfId="18" applyFont="1" applyBorder="1" applyAlignment="1">
      <alignment horizontal="left"/>
    </xf>
    <xf numFmtId="0" fontId="0" fillId="0" borderId="50" xfId="18" applyFont="1" applyBorder="1"/>
    <xf numFmtId="0" fontId="7" fillId="3" borderId="2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7" fillId="0" borderId="19" xfId="6" applyFont="1" applyBorder="1" applyAlignment="1">
      <alignment vertical="center"/>
    </xf>
    <xf numFmtId="0" fontId="7" fillId="0" borderId="17" xfId="6" applyFont="1" applyBorder="1" applyAlignment="1">
      <alignment vertical="center"/>
    </xf>
    <xf numFmtId="0" fontId="7" fillId="0" borderId="18" xfId="6" applyFont="1" applyBorder="1" applyAlignment="1">
      <alignment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" xfId="6" applyFont="1" applyBorder="1" applyAlignment="1">
      <alignment horizontal="left" vertical="center"/>
    </xf>
    <xf numFmtId="0" fontId="7" fillId="0" borderId="16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22" xfId="6" applyFont="1" applyBorder="1" applyAlignment="1">
      <alignment horizontal="center" vertical="center"/>
    </xf>
    <xf numFmtId="0" fontId="7" fillId="0" borderId="2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6" fillId="0" borderId="45" xfId="18" applyFont="1" applyBorder="1" applyAlignment="1">
      <alignment horizontal="left" vertical="center" wrapText="1"/>
    </xf>
    <xf numFmtId="0" fontId="16" fillId="0" borderId="46" xfId="18" applyFont="1" applyBorder="1" applyAlignment="1">
      <alignment horizontal="left" vertical="center" wrapText="1"/>
    </xf>
    <xf numFmtId="0" fontId="16" fillId="0" borderId="47" xfId="18" applyFont="1" applyBorder="1" applyAlignment="1">
      <alignment horizontal="left" vertical="center" wrapText="1"/>
    </xf>
    <xf numFmtId="49" fontId="0" fillId="5" borderId="45" xfId="18" applyNumberFormat="1" applyFont="1" applyFill="1" applyBorder="1" applyAlignment="1" applyProtection="1">
      <alignment horizontal="left" vertical="top" wrapText="1"/>
      <protection locked="0"/>
    </xf>
    <xf numFmtId="49" fontId="0" fillId="5" borderId="46" xfId="18" applyNumberFormat="1" applyFont="1" applyFill="1" applyBorder="1" applyAlignment="1" applyProtection="1">
      <alignment horizontal="left" vertical="top" wrapText="1"/>
      <protection locked="0"/>
    </xf>
    <xf numFmtId="49" fontId="0" fillId="5" borderId="47" xfId="18" applyNumberFormat="1" applyFont="1" applyFill="1" applyBorder="1" applyAlignment="1" applyProtection="1">
      <alignment horizontal="left" vertical="top" wrapText="1"/>
      <protection locked="0"/>
    </xf>
    <xf numFmtId="166" fontId="0" fillId="0" borderId="53" xfId="18" applyNumberFormat="1" applyFont="1" applyBorder="1" applyAlignment="1">
      <alignment horizontal="left"/>
    </xf>
    <xf numFmtId="167" fontId="0" fillId="0" borderId="53" xfId="18" applyNumberFormat="1" applyFont="1" applyBorder="1" applyAlignment="1">
      <alignment horizontal="left"/>
    </xf>
    <xf numFmtId="0" fontId="7" fillId="0" borderId="0" xfId="18" applyFont="1" applyAlignment="1">
      <alignment horizontal="left" vertical="center"/>
    </xf>
    <xf numFmtId="0" fontId="0" fillId="0" borderId="0" xfId="18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top"/>
    </xf>
    <xf numFmtId="0" fontId="0" fillId="0" borderId="45" xfId="18" applyFont="1" applyBorder="1" applyAlignment="1">
      <alignment horizontal="center" vertical="center" wrapText="1"/>
    </xf>
    <xf numFmtId="0" fontId="0" fillId="0" borderId="46" xfId="18" applyFont="1" applyBorder="1" applyAlignment="1">
      <alignment horizontal="center" vertical="center" wrapText="1"/>
    </xf>
    <xf numFmtId="0" fontId="0" fillId="0" borderId="47" xfId="18" applyFont="1" applyBorder="1" applyAlignment="1">
      <alignment horizontal="center" vertical="center" wrapText="1"/>
    </xf>
    <xf numFmtId="0" fontId="17" fillId="0" borderId="49" xfId="18" applyFont="1" applyBorder="1" applyAlignment="1">
      <alignment horizontal="center" vertical="center"/>
    </xf>
    <xf numFmtId="0" fontId="17" fillId="0" borderId="50" xfId="18" applyFont="1" applyBorder="1" applyAlignment="1">
      <alignment horizontal="center" vertical="center"/>
    </xf>
    <xf numFmtId="0" fontId="17" fillId="0" borderId="51" xfId="18" applyFont="1" applyBorder="1" applyAlignment="1">
      <alignment horizontal="center" vertical="center"/>
    </xf>
    <xf numFmtId="0" fontId="17" fillId="0" borderId="52" xfId="18" applyFont="1" applyBorder="1" applyAlignment="1">
      <alignment horizontal="center" vertical="center"/>
    </xf>
    <xf numFmtId="0" fontId="17" fillId="0" borderId="53" xfId="18" applyFont="1" applyBorder="1" applyAlignment="1">
      <alignment horizontal="center" vertical="center"/>
    </xf>
    <xf numFmtId="0" fontId="17" fillId="0" borderId="54" xfId="18" applyFont="1" applyBorder="1" applyAlignment="1">
      <alignment horizontal="center" vertical="center"/>
    </xf>
    <xf numFmtId="0" fontId="17" fillId="0" borderId="48" xfId="18" applyFont="1" applyBorder="1" applyAlignment="1">
      <alignment horizontal="center" vertical="center"/>
    </xf>
    <xf numFmtId="4" fontId="17" fillId="0" borderId="48" xfId="18" applyNumberFormat="1" applyFont="1" applyBorder="1" applyAlignment="1">
      <alignment horizontal="center" vertical="center" wrapText="1"/>
    </xf>
    <xf numFmtId="0" fontId="3" fillId="4" borderId="40" xfId="17" applyFill="1" applyBorder="1" applyAlignment="1" applyProtection="1">
      <alignment horizontal="left" vertical="center"/>
      <protection locked="0"/>
    </xf>
    <xf numFmtId="0" fontId="3" fillId="4" borderId="41" xfId="17" applyFill="1" applyBorder="1" applyAlignment="1" applyProtection="1">
      <alignment horizontal="left" vertical="center"/>
      <protection locked="0"/>
    </xf>
    <xf numFmtId="0" fontId="3" fillId="4" borderId="42" xfId="17" applyFill="1" applyBorder="1" applyAlignment="1" applyProtection="1">
      <alignment horizontal="left" vertical="center"/>
      <protection locked="0"/>
    </xf>
    <xf numFmtId="0" fontId="7" fillId="4" borderId="43" xfId="17" applyFont="1" applyFill="1" applyBorder="1" applyAlignment="1" applyProtection="1">
      <alignment horizontal="center" vertical="center"/>
      <protection locked="0"/>
    </xf>
    <xf numFmtId="0" fontId="7" fillId="4" borderId="44" xfId="17" applyFont="1" applyFill="1" applyBorder="1" applyAlignment="1" applyProtection="1">
      <alignment horizontal="center" vertical="center"/>
      <protection locked="0"/>
    </xf>
    <xf numFmtId="10" fontId="16" fillId="5" borderId="48" xfId="18" applyNumberFormat="1" applyFont="1" applyFill="1" applyBorder="1" applyAlignment="1" applyProtection="1">
      <alignment horizontal="center" vertical="center"/>
      <protection locked="0"/>
    </xf>
    <xf numFmtId="0" fontId="16" fillId="0" borderId="45" xfId="18" applyFont="1" applyBorder="1" applyAlignment="1">
      <alignment horizontal="left"/>
    </xf>
    <xf numFmtId="0" fontId="16" fillId="0" borderId="46" xfId="18" applyFont="1" applyBorder="1" applyAlignment="1">
      <alignment horizontal="left"/>
    </xf>
    <xf numFmtId="0" fontId="16" fillId="0" borderId="47" xfId="18" applyFont="1" applyBorder="1" applyAlignment="1">
      <alignment horizontal="left"/>
    </xf>
    <xf numFmtId="10" fontId="16" fillId="5" borderId="48" xfId="18" applyNumberFormat="1" applyFont="1" applyFill="1" applyBorder="1" applyAlignment="1" applyProtection="1">
      <alignment horizontal="center"/>
      <protection locked="0"/>
    </xf>
    <xf numFmtId="0" fontId="14" fillId="0" borderId="3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7" fillId="0" borderId="32" xfId="17" applyFont="1" applyBorder="1" applyAlignment="1">
      <alignment horizontal="left" vertical="center"/>
    </xf>
    <xf numFmtId="0" fontId="7" fillId="0" borderId="33" xfId="17" applyFont="1" applyBorder="1" applyAlignment="1">
      <alignment horizontal="left" vertical="center"/>
    </xf>
    <xf numFmtId="0" fontId="7" fillId="0" borderId="34" xfId="17" applyFont="1" applyBorder="1" applyAlignment="1">
      <alignment horizontal="left" vertical="center"/>
    </xf>
    <xf numFmtId="0" fontId="3" fillId="4" borderId="32" xfId="17" applyFill="1" applyBorder="1" applyAlignment="1" applyProtection="1">
      <alignment horizontal="left" vertical="center"/>
      <protection locked="0"/>
    </xf>
    <xf numFmtId="0" fontId="3" fillId="4" borderId="33" xfId="17" applyFill="1" applyBorder="1" applyAlignment="1" applyProtection="1">
      <alignment horizontal="left" vertical="center"/>
      <protection locked="0"/>
    </xf>
    <xf numFmtId="0" fontId="3" fillId="4" borderId="34" xfId="17" applyFill="1" applyBorder="1" applyAlignment="1" applyProtection="1">
      <alignment horizontal="left" vertical="center"/>
      <protection locked="0"/>
    </xf>
    <xf numFmtId="0" fontId="7" fillId="0" borderId="35" xfId="17" applyFont="1" applyBorder="1" applyAlignment="1">
      <alignment horizontal="left" vertical="center"/>
    </xf>
    <xf numFmtId="0" fontId="7" fillId="0" borderId="0" xfId="17" applyFont="1" applyAlignment="1">
      <alignment horizontal="left" vertical="center"/>
    </xf>
    <xf numFmtId="0" fontId="7" fillId="0" borderId="36" xfId="17" applyFont="1" applyBorder="1" applyAlignment="1">
      <alignment horizontal="left" vertical="center"/>
    </xf>
    <xf numFmtId="0" fontId="3" fillId="4" borderId="35" xfId="17" applyFill="1" applyBorder="1" applyAlignment="1" applyProtection="1">
      <alignment horizontal="left" vertical="center"/>
      <protection locked="0"/>
    </xf>
    <xf numFmtId="0" fontId="3" fillId="4" borderId="0" xfId="17" applyFill="1" applyAlignment="1" applyProtection="1">
      <alignment horizontal="left" vertical="center"/>
      <protection locked="0"/>
    </xf>
    <xf numFmtId="0" fontId="3" fillId="4" borderId="36" xfId="17" applyFill="1" applyBorder="1" applyAlignment="1" applyProtection="1">
      <alignment horizontal="left" vertical="center"/>
      <protection locked="0"/>
    </xf>
    <xf numFmtId="0" fontId="7" fillId="0" borderId="37" xfId="17" applyFont="1" applyBorder="1" applyAlignment="1">
      <alignment horizontal="left" vertical="center"/>
    </xf>
    <xf numFmtId="0" fontId="7" fillId="0" borderId="38" xfId="17" applyFont="1" applyBorder="1" applyAlignment="1">
      <alignment horizontal="left" vertical="center"/>
    </xf>
    <xf numFmtId="0" fontId="7" fillId="0" borderId="39" xfId="17" applyFont="1" applyBorder="1" applyAlignment="1">
      <alignment horizontal="left" vertical="center"/>
    </xf>
  </cellXfs>
  <cellStyles count="20">
    <cellStyle name="Moeda" xfId="2" builtinId="4"/>
    <cellStyle name="Moeda 2" xfId="8"/>
    <cellStyle name="Moeda 2 2" xfId="12"/>
    <cellStyle name="Moeda 3" xfId="10"/>
    <cellStyle name="Normal" xfId="0" builtinId="0"/>
    <cellStyle name="Normal 2" xfId="18"/>
    <cellStyle name="Normal 26" xfId="4"/>
    <cellStyle name="Normal 26 2" xfId="13"/>
    <cellStyle name="Normal 30" xfId="5"/>
    <cellStyle name="Normal 30 2" xfId="14"/>
    <cellStyle name="Normal 4 2" xfId="17"/>
    <cellStyle name="Normal 4 3" xfId="6"/>
    <cellStyle name="Normal 4 3 2" xfId="15"/>
    <cellStyle name="Porcentagem 2" xfId="7"/>
    <cellStyle name="Porcentagem 2 2" xfId="16"/>
    <cellStyle name="Porcentagem 4" xfId="19"/>
    <cellStyle name="Vírgula 2 2" xfId="1"/>
    <cellStyle name="Vírgula 2 2 2" xfId="3"/>
    <cellStyle name="Vírgula 2 2 2 2" xfId="11"/>
    <cellStyle name="Vírgula 2 2 3" xfId="9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358776</xdr:colOff>
      <xdr:row>0</xdr:row>
      <xdr:rowOff>31750</xdr:rowOff>
    </xdr:from>
    <xdr:ext cx="781050" cy="581025"/>
    <xdr:pic>
      <xdr:nvPicPr>
        <xdr:cNvPr id="2" name="Imagem 1">
          <a:extLst>
            <a:ext uri="{FF2B5EF4-FFF2-40B4-BE49-F238E27FC236}">
              <a16:creationId xmlns:a16="http://schemas.microsoft.com/office/drawing/2014/main" xmlns="" id="{A11E00B7-79EF-4335-9ADD-7B39F986B2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/>
        <a:stretch>
          <a:fillRect/>
        </a:stretch>
      </xdr:blipFill>
      <xdr:spPr>
        <a:xfrm>
          <a:off x="358776" y="31750"/>
          <a:ext cx="781050" cy="5810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49"/>
  <sheetViews>
    <sheetView view="pageBreakPreview" topLeftCell="B49" zoomScaleNormal="100" zoomScaleSheetLayoutView="100" workbookViewId="0">
      <selection activeCell="J9" sqref="J9"/>
    </sheetView>
  </sheetViews>
  <sheetFormatPr defaultColWidth="16.7109375" defaultRowHeight="12.75"/>
  <cols>
    <col min="1" max="1" width="16.140625" style="22" bestFit="1" customWidth="1"/>
    <col min="2" max="2" width="14.7109375" style="1" customWidth="1"/>
    <col min="3" max="3" width="15.28515625" style="1" bestFit="1" customWidth="1"/>
    <col min="4" max="4" width="55.42578125" style="1" bestFit="1" customWidth="1"/>
    <col min="5" max="5" width="8.7109375" style="1" bestFit="1" customWidth="1"/>
    <col min="6" max="6" width="14.7109375" style="1" customWidth="1"/>
    <col min="7" max="7" width="15" style="27" bestFit="1" customWidth="1"/>
    <col min="8" max="8" width="15" style="27" customWidth="1"/>
    <col min="9" max="9" width="16.7109375" style="27" customWidth="1"/>
    <col min="10" max="11" width="16.7109375" style="1"/>
    <col min="12" max="12" width="17.42578125" style="1" bestFit="1" customWidth="1"/>
    <col min="13" max="16384" width="16.7109375" style="1"/>
  </cols>
  <sheetData>
    <row r="1" spans="1:14">
      <c r="A1" s="75"/>
      <c r="B1" s="76"/>
      <c r="C1" s="81" t="s">
        <v>0</v>
      </c>
      <c r="D1" s="82"/>
      <c r="E1" s="82"/>
      <c r="F1" s="82"/>
      <c r="G1" s="82"/>
      <c r="H1" s="83"/>
      <c r="I1" s="84"/>
    </row>
    <row r="2" spans="1:14">
      <c r="A2" s="77"/>
      <c r="B2" s="78"/>
      <c r="C2" s="85"/>
      <c r="D2" s="86"/>
      <c r="E2" s="86"/>
      <c r="F2" s="86"/>
      <c r="G2" s="86"/>
      <c r="H2" s="87"/>
      <c r="I2" s="88"/>
    </row>
    <row r="3" spans="1:14">
      <c r="A3" s="77"/>
      <c r="B3" s="78"/>
      <c r="C3" s="85"/>
      <c r="D3" s="86"/>
      <c r="E3" s="86"/>
      <c r="F3" s="86"/>
      <c r="G3" s="86"/>
      <c r="H3" s="87"/>
      <c r="I3" s="88"/>
    </row>
    <row r="4" spans="1:14" ht="13.5" thickBot="1">
      <c r="A4" s="79"/>
      <c r="B4" s="80"/>
      <c r="C4" s="89"/>
      <c r="D4" s="90"/>
      <c r="E4" s="90"/>
      <c r="F4" s="90"/>
      <c r="G4" s="90"/>
      <c r="H4" s="91"/>
      <c r="I4" s="92"/>
    </row>
    <row r="5" spans="1:14" ht="18.75" thickBot="1">
      <c r="A5" s="93" t="s">
        <v>1</v>
      </c>
      <c r="B5" s="94"/>
      <c r="C5" s="94"/>
      <c r="D5" s="94"/>
      <c r="E5" s="94"/>
      <c r="F5" s="94"/>
      <c r="G5" s="94"/>
      <c r="H5" s="95"/>
      <c r="I5" s="96"/>
    </row>
    <row r="6" spans="1:14">
      <c r="A6" s="103" t="s">
        <v>58</v>
      </c>
      <c r="B6" s="104"/>
      <c r="C6" s="104"/>
      <c r="D6" s="105"/>
      <c r="E6" s="97" t="s">
        <v>2</v>
      </c>
      <c r="F6" s="98"/>
      <c r="G6" s="99"/>
      <c r="H6" s="50"/>
      <c r="I6" s="23" t="s">
        <v>59</v>
      </c>
    </row>
    <row r="7" spans="1:14">
      <c r="A7" s="106" t="s">
        <v>21</v>
      </c>
      <c r="B7" s="107"/>
      <c r="C7" s="107"/>
      <c r="D7" s="108"/>
      <c r="E7" s="100" t="s">
        <v>57</v>
      </c>
      <c r="F7" s="101"/>
      <c r="G7" s="102"/>
      <c r="H7" s="51" t="s">
        <v>152</v>
      </c>
      <c r="I7" s="34"/>
    </row>
    <row r="8" spans="1:14" ht="13.5" thickBot="1">
      <c r="A8" s="3" t="s">
        <v>3</v>
      </c>
      <c r="B8" s="4" t="s">
        <v>4</v>
      </c>
      <c r="C8" s="4" t="s">
        <v>5</v>
      </c>
      <c r="D8" s="5" t="s">
        <v>6</v>
      </c>
      <c r="E8" s="4" t="s">
        <v>7</v>
      </c>
      <c r="F8" s="4" t="s">
        <v>8</v>
      </c>
      <c r="G8" s="24" t="s">
        <v>9</v>
      </c>
      <c r="H8" s="52"/>
      <c r="I8" s="29" t="s">
        <v>10</v>
      </c>
      <c r="J8" s="2">
        <v>1.2034</v>
      </c>
      <c r="K8" s="2"/>
      <c r="L8" s="6"/>
    </row>
    <row r="9" spans="1:14" ht="13.5" thickBot="1">
      <c r="A9" s="7" t="s">
        <v>24</v>
      </c>
      <c r="B9" s="8"/>
      <c r="C9" s="8"/>
      <c r="D9" s="9" t="s">
        <v>60</v>
      </c>
      <c r="E9" s="8"/>
      <c r="F9" s="8"/>
      <c r="G9" s="25"/>
      <c r="H9" s="53"/>
      <c r="I9" s="30"/>
      <c r="J9" s="2"/>
      <c r="K9" s="2"/>
    </row>
    <row r="10" spans="1:14" ht="69" customHeight="1">
      <c r="A10" s="46" t="s">
        <v>11</v>
      </c>
      <c r="B10" s="41" t="s">
        <v>12</v>
      </c>
      <c r="C10" s="43" t="s">
        <v>61</v>
      </c>
      <c r="D10" s="36" t="s">
        <v>62</v>
      </c>
      <c r="E10" s="45" t="s">
        <v>13</v>
      </c>
      <c r="F10" s="10">
        <v>30</v>
      </c>
      <c r="G10" s="32">
        <v>4284.76</v>
      </c>
      <c r="H10" s="54">
        <f>G10*$J$8</f>
        <v>5156.2801840000002</v>
      </c>
      <c r="I10" s="47">
        <f>H10*F10</f>
        <v>154688.40552</v>
      </c>
      <c r="J10" s="2"/>
      <c r="K10" s="2"/>
    </row>
    <row r="11" spans="1:14" ht="44.25" customHeight="1">
      <c r="A11" s="46" t="s">
        <v>14</v>
      </c>
      <c r="B11" s="42" t="s">
        <v>12</v>
      </c>
      <c r="C11" s="37" t="s">
        <v>63</v>
      </c>
      <c r="D11" s="40" t="s">
        <v>64</v>
      </c>
      <c r="E11" s="37" t="s">
        <v>65</v>
      </c>
      <c r="F11" s="10">
        <f>F10*100</f>
        <v>3000</v>
      </c>
      <c r="G11" s="26">
        <v>24.63</v>
      </c>
      <c r="H11" s="54">
        <f t="shared" ref="H11:H12" si="0">G11*$J$8</f>
        <v>29.639741999999998</v>
      </c>
      <c r="I11" s="47">
        <f t="shared" ref="I11:I12" si="1">H11*F11</f>
        <v>88919.225999999995</v>
      </c>
      <c r="J11" s="2"/>
      <c r="K11" s="2"/>
      <c r="N11" s="12"/>
    </row>
    <row r="12" spans="1:14" ht="55.5" customHeight="1" thickBot="1">
      <c r="A12" s="46" t="s">
        <v>15</v>
      </c>
      <c r="B12" s="42" t="s">
        <v>12</v>
      </c>
      <c r="C12" s="37" t="s">
        <v>66</v>
      </c>
      <c r="D12" s="40" t="s">
        <v>67</v>
      </c>
      <c r="E12" s="37" t="s">
        <v>18</v>
      </c>
      <c r="F12" s="10">
        <v>100</v>
      </c>
      <c r="G12" s="39">
        <v>100.65</v>
      </c>
      <c r="H12" s="54">
        <f t="shared" si="0"/>
        <v>121.12221000000001</v>
      </c>
      <c r="I12" s="47">
        <f t="shared" si="1"/>
        <v>12112.221000000001</v>
      </c>
      <c r="J12" s="2"/>
      <c r="K12" s="2"/>
    </row>
    <row r="13" spans="1:14" ht="13.5" thickBot="1">
      <c r="A13" s="13"/>
      <c r="B13" s="14"/>
      <c r="C13" s="14"/>
      <c r="D13" s="15"/>
      <c r="E13" s="73" t="s">
        <v>33</v>
      </c>
      <c r="F13" s="74"/>
      <c r="G13" s="74"/>
      <c r="H13" s="49"/>
      <c r="I13" s="31">
        <f>SUM(I10:I12)</f>
        <v>255719.85251999999</v>
      </c>
      <c r="J13" s="2"/>
      <c r="K13" s="2"/>
    </row>
    <row r="14" spans="1:14" ht="13.5" thickBot="1">
      <c r="A14" s="7" t="s">
        <v>25</v>
      </c>
      <c r="B14" s="8"/>
      <c r="C14" s="8"/>
      <c r="D14" s="9" t="s">
        <v>80</v>
      </c>
      <c r="E14" s="8"/>
      <c r="F14" s="16"/>
      <c r="G14" s="25"/>
      <c r="H14" s="53"/>
      <c r="I14" s="30"/>
      <c r="J14" s="2"/>
      <c r="K14" s="2"/>
    </row>
    <row r="15" spans="1:14" ht="101.25" customHeight="1">
      <c r="A15" s="46" t="s">
        <v>17</v>
      </c>
      <c r="B15" s="38" t="s">
        <v>12</v>
      </c>
      <c r="C15" s="43" t="s">
        <v>68</v>
      </c>
      <c r="D15" s="40" t="s">
        <v>71</v>
      </c>
      <c r="E15" s="37" t="s">
        <v>16</v>
      </c>
      <c r="F15" s="11">
        <v>800</v>
      </c>
      <c r="G15" s="33">
        <v>272.06</v>
      </c>
      <c r="H15" s="55">
        <f>G15*$J$8</f>
        <v>327.39700399999998</v>
      </c>
      <c r="I15" s="47">
        <f>H15*F15</f>
        <v>261917.60319999998</v>
      </c>
      <c r="J15" s="2"/>
      <c r="K15" s="2"/>
    </row>
    <row r="16" spans="1:14" ht="42" customHeight="1">
      <c r="A16" s="46" t="s">
        <v>22</v>
      </c>
      <c r="B16" s="43" t="s">
        <v>12</v>
      </c>
      <c r="C16" s="43" t="s">
        <v>69</v>
      </c>
      <c r="D16" s="36" t="s">
        <v>70</v>
      </c>
      <c r="E16" s="45" t="s">
        <v>13</v>
      </c>
      <c r="F16" s="10">
        <v>60</v>
      </c>
      <c r="G16" s="33">
        <v>141.63999999999999</v>
      </c>
      <c r="H16" s="55">
        <f t="shared" ref="H16:H20" si="2">G16*$J$8</f>
        <v>170.44957599999998</v>
      </c>
      <c r="I16" s="47">
        <f t="shared" ref="I16:I20" si="3">H16*F16</f>
        <v>10226.974559999999</v>
      </c>
      <c r="J16" s="2"/>
      <c r="K16" s="2"/>
    </row>
    <row r="17" spans="1:11" ht="36.75" customHeight="1">
      <c r="A17" s="46" t="s">
        <v>23</v>
      </c>
      <c r="B17" s="43" t="s">
        <v>12</v>
      </c>
      <c r="C17" s="43" t="s">
        <v>72</v>
      </c>
      <c r="D17" s="36" t="s">
        <v>73</v>
      </c>
      <c r="E17" s="45" t="s">
        <v>13</v>
      </c>
      <c r="F17" s="10">
        <v>60</v>
      </c>
      <c r="G17" s="33">
        <v>19.05</v>
      </c>
      <c r="H17" s="55">
        <f t="shared" si="2"/>
        <v>22.924770000000002</v>
      </c>
      <c r="I17" s="47">
        <f t="shared" si="3"/>
        <v>1375.4862000000001</v>
      </c>
      <c r="J17" s="2"/>
      <c r="K17" s="2"/>
    </row>
    <row r="18" spans="1:11" ht="102">
      <c r="A18" s="46" t="s">
        <v>48</v>
      </c>
      <c r="B18" s="38" t="s">
        <v>12</v>
      </c>
      <c r="C18" s="43" t="s">
        <v>74</v>
      </c>
      <c r="D18" s="40" t="s">
        <v>75</v>
      </c>
      <c r="E18" s="45" t="s">
        <v>16</v>
      </c>
      <c r="F18" s="10">
        <v>800</v>
      </c>
      <c r="G18" s="33">
        <v>550.07000000000005</v>
      </c>
      <c r="H18" s="55">
        <f t="shared" si="2"/>
        <v>661.95423800000003</v>
      </c>
      <c r="I18" s="47">
        <f t="shared" si="3"/>
        <v>529563.39040000003</v>
      </c>
      <c r="J18" s="2"/>
      <c r="K18" s="2"/>
    </row>
    <row r="19" spans="1:11" ht="45" customHeight="1">
      <c r="A19" s="46" t="s">
        <v>49</v>
      </c>
      <c r="B19" s="38" t="s">
        <v>19</v>
      </c>
      <c r="C19" s="43" t="s">
        <v>76</v>
      </c>
      <c r="D19" s="36" t="s">
        <v>77</v>
      </c>
      <c r="E19" s="45" t="s">
        <v>13</v>
      </c>
      <c r="F19" s="10">
        <v>60</v>
      </c>
      <c r="G19" s="33">
        <v>283.27999999999997</v>
      </c>
      <c r="H19" s="55">
        <f t="shared" si="2"/>
        <v>340.89915199999996</v>
      </c>
      <c r="I19" s="47">
        <f t="shared" si="3"/>
        <v>20453.949119999997</v>
      </c>
      <c r="J19" s="2"/>
      <c r="K19" s="2"/>
    </row>
    <row r="20" spans="1:11" ht="33.75" customHeight="1" thickBot="1">
      <c r="A20" s="46" t="s">
        <v>50</v>
      </c>
      <c r="B20" s="38" t="s">
        <v>12</v>
      </c>
      <c r="C20" s="43" t="s">
        <v>78</v>
      </c>
      <c r="D20" s="36" t="s">
        <v>79</v>
      </c>
      <c r="E20" s="45" t="s">
        <v>13</v>
      </c>
      <c r="F20" s="10">
        <v>60</v>
      </c>
      <c r="G20" s="33">
        <v>38.1</v>
      </c>
      <c r="H20" s="55">
        <f t="shared" si="2"/>
        <v>45.849540000000005</v>
      </c>
      <c r="I20" s="47">
        <f t="shared" si="3"/>
        <v>2750.9724000000001</v>
      </c>
      <c r="J20" s="2"/>
      <c r="K20" s="2"/>
    </row>
    <row r="21" spans="1:11" ht="13.5" thickBot="1">
      <c r="A21" s="13"/>
      <c r="B21" s="14"/>
      <c r="C21" s="14"/>
      <c r="D21" s="15"/>
      <c r="E21" s="73" t="s">
        <v>34</v>
      </c>
      <c r="F21" s="74"/>
      <c r="G21" s="74"/>
      <c r="H21" s="49"/>
      <c r="I21" s="31">
        <f>SUM(I15:I20)</f>
        <v>826288.37587999995</v>
      </c>
      <c r="J21" s="2"/>
      <c r="K21" s="2"/>
    </row>
    <row r="22" spans="1:11" ht="13.5" thickBot="1">
      <c r="A22" s="7" t="s">
        <v>26</v>
      </c>
      <c r="B22" s="8"/>
      <c r="C22" s="8"/>
      <c r="D22" s="9" t="s">
        <v>81</v>
      </c>
      <c r="E22" s="8"/>
      <c r="F22" s="16"/>
      <c r="G22" s="25"/>
      <c r="H22" s="53"/>
      <c r="I22" s="30"/>
      <c r="J22" s="2"/>
      <c r="K22" s="2"/>
    </row>
    <row r="23" spans="1:11" ht="63.75">
      <c r="A23" s="48" t="s">
        <v>27</v>
      </c>
      <c r="B23" s="38" t="s">
        <v>12</v>
      </c>
      <c r="C23" s="43" t="s">
        <v>52</v>
      </c>
      <c r="D23" s="36" t="s">
        <v>82</v>
      </c>
      <c r="E23" s="45" t="s">
        <v>13</v>
      </c>
      <c r="F23" s="11">
        <v>30</v>
      </c>
      <c r="G23" s="33">
        <v>19566.46</v>
      </c>
      <c r="H23" s="55">
        <f>G23*$J$8</f>
        <v>23546.277964000001</v>
      </c>
      <c r="I23" s="47">
        <f>H23*F23</f>
        <v>706388.33892000001</v>
      </c>
      <c r="J23" s="2"/>
      <c r="K23" s="2"/>
    </row>
    <row r="24" spans="1:11" ht="46.5" customHeight="1">
      <c r="A24" s="48" t="s">
        <v>28</v>
      </c>
      <c r="B24" s="38" t="s">
        <v>12</v>
      </c>
      <c r="C24" s="43" t="s">
        <v>53</v>
      </c>
      <c r="D24" s="36" t="s">
        <v>54</v>
      </c>
      <c r="E24" s="35" t="s">
        <v>47</v>
      </c>
      <c r="F24" s="10">
        <v>3000</v>
      </c>
      <c r="G24" s="33">
        <v>24.98</v>
      </c>
      <c r="H24" s="55">
        <f t="shared" ref="H24:H29" si="4">G24*$J$8</f>
        <v>30.060932000000001</v>
      </c>
      <c r="I24" s="47">
        <f t="shared" ref="I24:I29" si="5">H24*F24</f>
        <v>90182.796000000002</v>
      </c>
      <c r="J24" s="2"/>
      <c r="K24" s="2"/>
    </row>
    <row r="25" spans="1:11" ht="58.5" customHeight="1">
      <c r="A25" s="48" t="s">
        <v>29</v>
      </c>
      <c r="B25" s="38" t="s">
        <v>12</v>
      </c>
      <c r="C25" s="43" t="s">
        <v>55</v>
      </c>
      <c r="D25" s="36" t="s">
        <v>56</v>
      </c>
      <c r="E25" s="35" t="s">
        <v>16</v>
      </c>
      <c r="F25" s="10">
        <v>800</v>
      </c>
      <c r="G25" s="33">
        <v>36.950000000000003</v>
      </c>
      <c r="H25" s="55">
        <f t="shared" si="4"/>
        <v>44.465630000000004</v>
      </c>
      <c r="I25" s="47">
        <f t="shared" si="5"/>
        <v>35572.504000000001</v>
      </c>
      <c r="J25" s="2"/>
      <c r="K25" s="2"/>
    </row>
    <row r="26" spans="1:11" ht="51">
      <c r="A26" s="48" t="s">
        <v>30</v>
      </c>
      <c r="B26" s="38" t="s">
        <v>12</v>
      </c>
      <c r="C26" s="43" t="s">
        <v>83</v>
      </c>
      <c r="D26" s="36" t="s">
        <v>84</v>
      </c>
      <c r="E26" s="35" t="s">
        <v>16</v>
      </c>
      <c r="F26" s="10">
        <v>800</v>
      </c>
      <c r="G26" s="33">
        <v>52.21</v>
      </c>
      <c r="H26" s="55">
        <f t="shared" si="4"/>
        <v>62.829514000000003</v>
      </c>
      <c r="I26" s="47">
        <f t="shared" si="5"/>
        <v>50263.611199999999</v>
      </c>
      <c r="J26" s="2"/>
      <c r="K26" s="2"/>
    </row>
    <row r="27" spans="1:11" ht="51">
      <c r="A27" s="48" t="s">
        <v>31</v>
      </c>
      <c r="B27" s="38" t="s">
        <v>12</v>
      </c>
      <c r="C27" s="43" t="s">
        <v>86</v>
      </c>
      <c r="D27" s="36" t="s">
        <v>85</v>
      </c>
      <c r="E27" s="35" t="s">
        <v>16</v>
      </c>
      <c r="F27" s="10">
        <v>800</v>
      </c>
      <c r="G27" s="33">
        <v>71.989999999999995</v>
      </c>
      <c r="H27" s="55">
        <f t="shared" si="4"/>
        <v>86.63276599999999</v>
      </c>
      <c r="I27" s="47">
        <f t="shared" si="5"/>
        <v>69306.212799999994</v>
      </c>
      <c r="J27" s="2"/>
      <c r="K27" s="2"/>
    </row>
    <row r="28" spans="1:11" ht="60.75" customHeight="1">
      <c r="A28" s="48" t="s">
        <v>32</v>
      </c>
      <c r="B28" s="38" t="s">
        <v>12</v>
      </c>
      <c r="C28" s="43" t="s">
        <v>88</v>
      </c>
      <c r="D28" s="36" t="s">
        <v>87</v>
      </c>
      <c r="E28" s="35" t="s">
        <v>16</v>
      </c>
      <c r="F28" s="10">
        <v>800</v>
      </c>
      <c r="G28" s="33">
        <v>96.17</v>
      </c>
      <c r="H28" s="55">
        <f t="shared" si="4"/>
        <v>115.73097800000001</v>
      </c>
      <c r="I28" s="47">
        <f t="shared" si="5"/>
        <v>92584.782400000011</v>
      </c>
      <c r="J28" s="2"/>
      <c r="K28" s="2"/>
    </row>
    <row r="29" spans="1:11" ht="51.75" thickBot="1">
      <c r="A29" s="48" t="s">
        <v>51</v>
      </c>
      <c r="B29" s="38" t="s">
        <v>12</v>
      </c>
      <c r="C29" s="43" t="s">
        <v>89</v>
      </c>
      <c r="D29" s="36" t="s">
        <v>90</v>
      </c>
      <c r="E29" s="35" t="s">
        <v>16</v>
      </c>
      <c r="F29" s="10">
        <v>800</v>
      </c>
      <c r="G29" s="33">
        <v>157.72</v>
      </c>
      <c r="H29" s="55">
        <f t="shared" si="4"/>
        <v>189.80024800000001</v>
      </c>
      <c r="I29" s="47">
        <f t="shared" si="5"/>
        <v>151840.19839999999</v>
      </c>
      <c r="J29" s="2"/>
      <c r="K29" s="2"/>
    </row>
    <row r="30" spans="1:11" ht="13.5" thickBot="1">
      <c r="A30" s="13"/>
      <c r="B30" s="14"/>
      <c r="C30" s="14"/>
      <c r="D30" s="15"/>
      <c r="E30" s="73" t="s">
        <v>35</v>
      </c>
      <c r="F30" s="74"/>
      <c r="G30" s="74"/>
      <c r="H30" s="49"/>
      <c r="I30" s="31">
        <f>SUM(I23:I29)</f>
        <v>1196138.4437199999</v>
      </c>
      <c r="J30" s="2"/>
      <c r="K30" s="2"/>
    </row>
    <row r="31" spans="1:11" ht="13.5" thickBot="1">
      <c r="A31" s="7">
        <v>4</v>
      </c>
      <c r="B31" s="8"/>
      <c r="C31" s="8"/>
      <c r="D31" s="9" t="s">
        <v>91</v>
      </c>
      <c r="E31" s="8"/>
      <c r="F31" s="16"/>
      <c r="G31" s="25"/>
      <c r="H31" s="53"/>
      <c r="I31" s="30"/>
      <c r="J31" s="2"/>
      <c r="K31" s="2"/>
    </row>
    <row r="32" spans="1:11" ht="59.25" customHeight="1">
      <c r="A32" s="48" t="s">
        <v>36</v>
      </c>
      <c r="B32" s="38" t="s">
        <v>12</v>
      </c>
      <c r="C32" s="43" t="s">
        <v>92</v>
      </c>
      <c r="D32" s="36" t="s">
        <v>93</v>
      </c>
      <c r="E32" s="45" t="s">
        <v>13</v>
      </c>
      <c r="F32" s="11">
        <v>30</v>
      </c>
      <c r="G32" s="33">
        <v>5004.1400000000003</v>
      </c>
      <c r="H32" s="55">
        <f>G32*$J$8</f>
        <v>6021.9820760000002</v>
      </c>
      <c r="I32" s="47">
        <f>H32*F32</f>
        <v>180659.46228000001</v>
      </c>
      <c r="J32" s="2"/>
      <c r="K32" s="2"/>
    </row>
    <row r="33" spans="1:16379" ht="46.5" customHeight="1">
      <c r="A33" s="48" t="s">
        <v>37</v>
      </c>
      <c r="B33" s="43" t="s">
        <v>12</v>
      </c>
      <c r="C33" s="43" t="s">
        <v>94</v>
      </c>
      <c r="D33" s="36" t="s">
        <v>95</v>
      </c>
      <c r="E33" s="35" t="s">
        <v>47</v>
      </c>
      <c r="F33" s="10">
        <v>3000</v>
      </c>
      <c r="G33" s="33">
        <v>10.75</v>
      </c>
      <c r="H33" s="55">
        <f t="shared" ref="H33:H41" si="6">G33*$J$8</f>
        <v>12.93655</v>
      </c>
      <c r="I33" s="47">
        <f t="shared" ref="I33:I41" si="7">H33*F33</f>
        <v>38809.65</v>
      </c>
      <c r="J33" s="2"/>
      <c r="K33" s="2"/>
    </row>
    <row r="34" spans="1:16379" ht="32.25" customHeight="1">
      <c r="A34" s="48" t="s">
        <v>38</v>
      </c>
      <c r="B34" s="43" t="s">
        <v>12</v>
      </c>
      <c r="C34" s="43" t="s">
        <v>96</v>
      </c>
      <c r="D34" s="36" t="s">
        <v>97</v>
      </c>
      <c r="E34" s="35" t="s">
        <v>16</v>
      </c>
      <c r="F34" s="10">
        <v>800</v>
      </c>
      <c r="G34" s="33">
        <v>41.26</v>
      </c>
      <c r="H34" s="55">
        <f t="shared" si="6"/>
        <v>49.652284000000002</v>
      </c>
      <c r="I34" s="47">
        <f t="shared" si="7"/>
        <v>39721.8272</v>
      </c>
      <c r="J34" s="2"/>
      <c r="K34" s="2"/>
    </row>
    <row r="35" spans="1:16379" ht="57.75" customHeight="1">
      <c r="A35" s="48" t="s">
        <v>39</v>
      </c>
      <c r="B35" s="38" t="s">
        <v>12</v>
      </c>
      <c r="C35" s="43" t="s">
        <v>98</v>
      </c>
      <c r="D35" s="36" t="s">
        <v>106</v>
      </c>
      <c r="E35" s="35" t="s">
        <v>16</v>
      </c>
      <c r="F35" s="10">
        <v>800</v>
      </c>
      <c r="G35" s="33">
        <v>78.59</v>
      </c>
      <c r="H35" s="55">
        <f t="shared" si="6"/>
        <v>94.575206000000009</v>
      </c>
      <c r="I35" s="47">
        <f t="shared" si="7"/>
        <v>75660.164800000013</v>
      </c>
      <c r="J35" s="2"/>
      <c r="K35" s="2"/>
    </row>
    <row r="36" spans="1:16379" ht="29.25" customHeight="1">
      <c r="A36" s="48" t="s">
        <v>40</v>
      </c>
      <c r="B36" s="38" t="s">
        <v>19</v>
      </c>
      <c r="C36" s="43" t="s">
        <v>100</v>
      </c>
      <c r="D36" s="36" t="s">
        <v>99</v>
      </c>
      <c r="E36" s="35" t="s">
        <v>16</v>
      </c>
      <c r="F36" s="10">
        <v>800</v>
      </c>
      <c r="G36" s="33">
        <v>43.49</v>
      </c>
      <c r="H36" s="55">
        <f t="shared" si="6"/>
        <v>52.335866000000003</v>
      </c>
      <c r="I36" s="47">
        <f t="shared" si="7"/>
        <v>41868.692800000004</v>
      </c>
      <c r="J36" s="2"/>
      <c r="K36" s="2"/>
    </row>
    <row r="37" spans="1:16379" ht="54" customHeight="1">
      <c r="A37" s="48" t="s">
        <v>41</v>
      </c>
      <c r="B37" s="38" t="s">
        <v>12</v>
      </c>
      <c r="C37" s="43" t="s">
        <v>102</v>
      </c>
      <c r="D37" s="36" t="s">
        <v>107</v>
      </c>
      <c r="E37" s="35" t="s">
        <v>16</v>
      </c>
      <c r="F37" s="10">
        <v>800</v>
      </c>
      <c r="G37" s="33">
        <v>104.65</v>
      </c>
      <c r="H37" s="55">
        <f t="shared" si="6"/>
        <v>125.93581</v>
      </c>
      <c r="I37" s="47">
        <f t="shared" si="7"/>
        <v>100748.648</v>
      </c>
      <c r="J37" s="2"/>
      <c r="K37" s="2"/>
    </row>
    <row r="38" spans="1:16379" ht="33.75" customHeight="1">
      <c r="A38" s="48" t="s">
        <v>42</v>
      </c>
      <c r="B38" s="38" t="s">
        <v>19</v>
      </c>
      <c r="C38" s="43" t="s">
        <v>103</v>
      </c>
      <c r="D38" s="36" t="s">
        <v>104</v>
      </c>
      <c r="E38" s="35" t="s">
        <v>16</v>
      </c>
      <c r="F38" s="10">
        <v>800</v>
      </c>
      <c r="G38" s="33">
        <v>45.06</v>
      </c>
      <c r="H38" s="55">
        <f t="shared" si="6"/>
        <v>54.225204000000005</v>
      </c>
      <c r="I38" s="47">
        <f t="shared" si="7"/>
        <v>43380.163200000003</v>
      </c>
      <c r="J38" s="2"/>
      <c r="K38" s="2"/>
    </row>
    <row r="39" spans="1:16379" ht="61.5" customHeight="1">
      <c r="A39" s="48" t="s">
        <v>43</v>
      </c>
      <c r="B39" s="38" t="s">
        <v>12</v>
      </c>
      <c r="C39" s="43" t="s">
        <v>101</v>
      </c>
      <c r="D39" s="36" t="s">
        <v>105</v>
      </c>
      <c r="E39" s="35" t="s">
        <v>16</v>
      </c>
      <c r="F39" s="10">
        <v>800</v>
      </c>
      <c r="G39" s="33">
        <v>131.31</v>
      </c>
      <c r="H39" s="55">
        <f t="shared" si="6"/>
        <v>158.01845400000002</v>
      </c>
      <c r="I39" s="47">
        <f t="shared" si="7"/>
        <v>126414.76320000002</v>
      </c>
      <c r="J39" s="2"/>
      <c r="K39" s="2"/>
    </row>
    <row r="40" spans="1:16379" ht="36" customHeight="1">
      <c r="A40" s="48" t="s">
        <v>44</v>
      </c>
      <c r="B40" s="38" t="s">
        <v>19</v>
      </c>
      <c r="C40" s="43" t="s">
        <v>108</v>
      </c>
      <c r="D40" s="36" t="s">
        <v>109</v>
      </c>
      <c r="E40" s="35" t="s">
        <v>16</v>
      </c>
      <c r="F40" s="10">
        <v>800</v>
      </c>
      <c r="G40" s="33">
        <v>47.25</v>
      </c>
      <c r="H40" s="55">
        <f t="shared" si="6"/>
        <v>56.86065</v>
      </c>
      <c r="I40" s="47">
        <f t="shared" si="7"/>
        <v>45488.52</v>
      </c>
      <c r="J40" s="2"/>
      <c r="K40" s="2"/>
    </row>
    <row r="41" spans="1:16379" ht="57.75" customHeight="1" thickBot="1">
      <c r="A41" s="48" t="s">
        <v>45</v>
      </c>
      <c r="B41" s="38" t="s">
        <v>19</v>
      </c>
      <c r="C41" s="43" t="s">
        <v>110</v>
      </c>
      <c r="D41" s="36" t="s">
        <v>111</v>
      </c>
      <c r="E41" s="44" t="s">
        <v>20</v>
      </c>
      <c r="F41" s="10">
        <v>800</v>
      </c>
      <c r="G41" s="33">
        <v>157.21</v>
      </c>
      <c r="H41" s="55">
        <f t="shared" si="6"/>
        <v>189.18651400000002</v>
      </c>
      <c r="I41" s="47">
        <f t="shared" si="7"/>
        <v>151349.21120000002</v>
      </c>
      <c r="J41" s="2"/>
      <c r="K41" s="2"/>
    </row>
    <row r="42" spans="1:16379" ht="13.5" thickBot="1">
      <c r="A42" s="13"/>
      <c r="B42" s="14"/>
      <c r="C42" s="14"/>
      <c r="D42" s="15"/>
      <c r="E42" s="73" t="s">
        <v>46</v>
      </c>
      <c r="F42" s="74"/>
      <c r="G42" s="74"/>
      <c r="H42" s="49"/>
      <c r="I42" s="31">
        <f>SUM(I32:I41)</f>
        <v>844101.10268000013</v>
      </c>
      <c r="J42" s="2"/>
      <c r="K42" s="2"/>
    </row>
    <row r="43" spans="1:16379">
      <c r="A43" s="17"/>
      <c r="B43" s="17"/>
      <c r="C43" s="17"/>
      <c r="D43" s="6"/>
      <c r="E43" s="19"/>
      <c r="F43" s="19"/>
      <c r="G43" s="28"/>
      <c r="H43" s="28"/>
      <c r="I43" s="2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</row>
    <row r="44" spans="1:16379">
      <c r="A44" s="21"/>
      <c r="B44" s="21"/>
      <c r="C44" s="17"/>
      <c r="D44" s="6"/>
      <c r="E44" s="19"/>
      <c r="F44" s="19"/>
      <c r="G44" s="28"/>
      <c r="H44" s="28"/>
      <c r="I44" s="2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  <c r="XEW44" s="6"/>
      <c r="XEX44" s="6"/>
      <c r="XEY44" s="6"/>
    </row>
    <row r="45" spans="1:16379">
      <c r="A45" s="17"/>
      <c r="B45" s="17"/>
      <c r="C45" s="17"/>
      <c r="D45" s="6"/>
      <c r="E45" s="19"/>
      <c r="F45" s="19"/>
      <c r="G45" s="28"/>
      <c r="H45" s="28"/>
      <c r="I45" s="2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  <c r="WSO45" s="6"/>
      <c r="WSP45" s="6"/>
      <c r="WSQ45" s="6"/>
      <c r="WSR45" s="6"/>
      <c r="WSS45" s="6"/>
      <c r="WST45" s="6"/>
      <c r="WSU45" s="6"/>
      <c r="WSV45" s="6"/>
      <c r="WSW45" s="6"/>
      <c r="WSX45" s="6"/>
      <c r="WSY45" s="6"/>
      <c r="WSZ45" s="6"/>
      <c r="WTA45" s="6"/>
      <c r="WTB45" s="6"/>
      <c r="WTC45" s="6"/>
      <c r="WTD45" s="6"/>
      <c r="WTE45" s="6"/>
      <c r="WTF45" s="6"/>
      <c r="WTG45" s="6"/>
      <c r="WTH45" s="6"/>
      <c r="WTI45" s="6"/>
      <c r="WTJ45" s="6"/>
      <c r="WTK45" s="6"/>
      <c r="WTL45" s="6"/>
      <c r="WTM45" s="6"/>
      <c r="WTN45" s="6"/>
      <c r="WTO45" s="6"/>
      <c r="WTP45" s="6"/>
      <c r="WTQ45" s="6"/>
      <c r="WTR45" s="6"/>
      <c r="WTS45" s="6"/>
      <c r="WTT45" s="6"/>
      <c r="WTU45" s="6"/>
      <c r="WTV45" s="6"/>
      <c r="WTW45" s="6"/>
      <c r="WTX45" s="6"/>
      <c r="WTY45" s="6"/>
      <c r="WTZ45" s="6"/>
      <c r="WUA45" s="6"/>
      <c r="WUB45" s="6"/>
      <c r="WUC45" s="6"/>
      <c r="WUD45" s="6"/>
      <c r="WUE45" s="6"/>
      <c r="WUF45" s="6"/>
      <c r="WUG45" s="6"/>
      <c r="WUH45" s="6"/>
      <c r="WUI45" s="6"/>
      <c r="WUJ45" s="6"/>
      <c r="WUK45" s="6"/>
      <c r="WUL45" s="6"/>
      <c r="WUM45" s="6"/>
      <c r="WUN45" s="6"/>
      <c r="WUO45" s="6"/>
      <c r="WUP45" s="6"/>
      <c r="WUQ45" s="6"/>
      <c r="WUR45" s="6"/>
      <c r="WUS45" s="6"/>
      <c r="WUT45" s="6"/>
      <c r="WUU45" s="6"/>
      <c r="WUV45" s="6"/>
      <c r="WUW45" s="6"/>
      <c r="WUX45" s="6"/>
      <c r="WUY45" s="6"/>
      <c r="WUZ45" s="6"/>
      <c r="WVA45" s="6"/>
      <c r="WVB45" s="6"/>
      <c r="WVC45" s="6"/>
      <c r="WVD45" s="6"/>
      <c r="WVE45" s="6"/>
      <c r="WVF45" s="6"/>
      <c r="WVG45" s="6"/>
      <c r="WVH45" s="6"/>
      <c r="WVI45" s="6"/>
      <c r="WVJ45" s="6"/>
      <c r="WVK45" s="6"/>
      <c r="WVL45" s="6"/>
      <c r="WVM45" s="6"/>
      <c r="WVN45" s="6"/>
      <c r="WVO45" s="6"/>
      <c r="WVP45" s="6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  <c r="XEY45" s="6"/>
    </row>
    <row r="46" spans="1:16379">
      <c r="A46" s="17"/>
      <c r="B46" s="20"/>
      <c r="C46" s="20"/>
      <c r="D46" s="6"/>
      <c r="E46" s="19"/>
      <c r="F46" s="19"/>
      <c r="G46" s="28"/>
      <c r="H46" s="28"/>
      <c r="I46" s="2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</row>
    <row r="47" spans="1:16379">
      <c r="A47" s="17"/>
      <c r="B47" s="17"/>
      <c r="C47" s="17"/>
      <c r="D47" s="6"/>
      <c r="E47" s="19"/>
      <c r="F47" s="19"/>
      <c r="G47" s="28"/>
      <c r="H47" s="28"/>
      <c r="I47" s="2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</row>
    <row r="48" spans="1:16379">
      <c r="A48" s="17"/>
      <c r="B48" s="20"/>
      <c r="C48" s="20"/>
      <c r="D48" s="6"/>
      <c r="E48" s="19"/>
      <c r="F48" s="19"/>
      <c r="G48" s="28"/>
      <c r="H48" s="28"/>
      <c r="I48" s="2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  <c r="XEY48" s="6"/>
    </row>
    <row r="49" spans="1:16379">
      <c r="A49" s="18"/>
      <c r="B49" s="18"/>
      <c r="C49" s="18"/>
      <c r="D49" s="6"/>
      <c r="E49" s="19"/>
      <c r="F49" s="19"/>
      <c r="G49" s="28"/>
      <c r="H49" s="28"/>
      <c r="I49" s="2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</row>
  </sheetData>
  <mergeCells count="11">
    <mergeCell ref="E13:G13"/>
    <mergeCell ref="E21:G21"/>
    <mergeCell ref="E30:G30"/>
    <mergeCell ref="E42:G42"/>
    <mergeCell ref="A1:B4"/>
    <mergeCell ref="C1:I4"/>
    <mergeCell ref="A5:I5"/>
    <mergeCell ref="E6:G6"/>
    <mergeCell ref="E7:G7"/>
    <mergeCell ref="A6:D6"/>
    <mergeCell ref="A7:D7"/>
  </mergeCells>
  <phoneticPr fontId="9" type="noConversion"/>
  <pageMargins left="0.25" right="0.25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35" sqref="G35:J35"/>
    </sheetView>
  </sheetViews>
  <sheetFormatPr defaultRowHeight="12.75"/>
  <cols>
    <col min="10" max="10" width="8" bestFit="1" customWidth="1"/>
  </cols>
  <sheetData>
    <row r="1" spans="1:10" ht="21.75" thickBot="1">
      <c r="A1" s="144" t="s">
        <v>112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3.5" thickBot="1">
      <c r="A2" s="147" t="s">
        <v>113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0">
      <c r="A3" s="150" t="s">
        <v>151</v>
      </c>
      <c r="B3" s="151"/>
      <c r="C3" s="151"/>
      <c r="D3" s="151"/>
      <c r="E3" s="151"/>
      <c r="F3" s="151"/>
      <c r="G3" s="151"/>
      <c r="H3" s="151"/>
      <c r="I3" s="151"/>
      <c r="J3" s="152"/>
    </row>
    <row r="4" spans="1:10">
      <c r="A4" s="56"/>
      <c r="B4" s="57"/>
      <c r="C4" s="58"/>
      <c r="D4" s="58"/>
      <c r="E4" s="58"/>
      <c r="F4" s="58"/>
      <c r="G4" s="58"/>
      <c r="H4" s="59"/>
      <c r="I4" s="59"/>
      <c r="J4" s="60"/>
    </row>
    <row r="5" spans="1:10">
      <c r="A5" s="153" t="s">
        <v>114</v>
      </c>
      <c r="B5" s="154"/>
      <c r="C5" s="154"/>
      <c r="D5" s="154"/>
      <c r="E5" s="154"/>
      <c r="F5" s="154"/>
      <c r="G5" s="154"/>
      <c r="H5" s="154"/>
      <c r="I5" s="154"/>
      <c r="J5" s="155"/>
    </row>
    <row r="6" spans="1:10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10">
      <c r="A7" s="56"/>
      <c r="B7" s="57"/>
      <c r="C7" s="58"/>
      <c r="D7" s="58"/>
      <c r="E7" s="58"/>
      <c r="F7" s="58"/>
      <c r="G7" s="58"/>
      <c r="H7" s="59"/>
      <c r="I7" s="59"/>
      <c r="J7" s="60"/>
    </row>
    <row r="8" spans="1:10">
      <c r="A8" s="153" t="s">
        <v>115</v>
      </c>
      <c r="B8" s="154"/>
      <c r="C8" s="154"/>
      <c r="D8" s="154"/>
      <c r="E8" s="154"/>
      <c r="F8" s="154"/>
      <c r="G8" s="154"/>
      <c r="H8" s="159"/>
      <c r="I8" s="160" t="s">
        <v>116</v>
      </c>
      <c r="J8" s="161"/>
    </row>
    <row r="9" spans="1:10" ht="13.5" thickBot="1">
      <c r="A9" s="134" t="s">
        <v>117</v>
      </c>
      <c r="B9" s="135"/>
      <c r="C9" s="135"/>
      <c r="D9" s="135"/>
      <c r="E9" s="135"/>
      <c r="F9" s="135"/>
      <c r="G9" s="135"/>
      <c r="H9" s="136"/>
      <c r="I9" s="137" t="s">
        <v>118</v>
      </c>
      <c r="J9" s="138"/>
    </row>
    <row r="10" spans="1:10">
      <c r="A10" s="59"/>
      <c r="B10" s="59"/>
      <c r="C10" s="59"/>
      <c r="D10" s="59"/>
      <c r="E10" s="59"/>
      <c r="F10" s="59"/>
      <c r="G10" s="59"/>
      <c r="H10" s="59"/>
      <c r="I10" s="59"/>
      <c r="J10" s="59"/>
    </row>
    <row r="11" spans="1:10">
      <c r="A11" s="109" t="s">
        <v>119</v>
      </c>
      <c r="B11" s="110"/>
      <c r="C11" s="110"/>
      <c r="D11" s="110"/>
      <c r="E11" s="110"/>
      <c r="F11" s="110"/>
      <c r="G11" s="110"/>
      <c r="H11" s="111"/>
      <c r="I11" s="139">
        <v>1</v>
      </c>
      <c r="J11" s="139"/>
    </row>
    <row r="12" spans="1:10">
      <c r="A12" s="140" t="s">
        <v>120</v>
      </c>
      <c r="B12" s="141"/>
      <c r="C12" s="141"/>
      <c r="D12" s="141"/>
      <c r="E12" s="141"/>
      <c r="F12" s="141"/>
      <c r="G12" s="141"/>
      <c r="H12" s="142"/>
      <c r="I12" s="143">
        <v>0.02</v>
      </c>
      <c r="J12" s="143"/>
    </row>
    <row r="13" spans="1:10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spans="1:10">
      <c r="A14" s="126" t="s">
        <v>121</v>
      </c>
      <c r="B14" s="127"/>
      <c r="C14" s="127"/>
      <c r="D14" s="127"/>
      <c r="E14" s="127"/>
      <c r="F14" s="127"/>
      <c r="G14" s="127"/>
      <c r="H14" s="128"/>
      <c r="I14" s="132" t="s">
        <v>122</v>
      </c>
      <c r="J14" s="133" t="s">
        <v>123</v>
      </c>
    </row>
    <row r="15" spans="1:10">
      <c r="A15" s="129"/>
      <c r="B15" s="130"/>
      <c r="C15" s="130"/>
      <c r="D15" s="130"/>
      <c r="E15" s="130"/>
      <c r="F15" s="130"/>
      <c r="G15" s="130"/>
      <c r="H15" s="131"/>
      <c r="I15" s="132"/>
      <c r="J15" s="133"/>
    </row>
    <row r="16" spans="1:10" ht="14.25">
      <c r="A16" s="123" t="s">
        <v>124</v>
      </c>
      <c r="B16" s="124"/>
      <c r="C16" s="124"/>
      <c r="D16" s="124"/>
      <c r="E16" s="124"/>
      <c r="F16" s="124"/>
      <c r="G16" s="124"/>
      <c r="H16" s="125"/>
      <c r="I16" s="62" t="s">
        <v>125</v>
      </c>
      <c r="J16" s="63">
        <v>3.2899999999999999E-2</v>
      </c>
    </row>
    <row r="17" spans="1:10" ht="14.25">
      <c r="A17" s="123" t="s">
        <v>126</v>
      </c>
      <c r="B17" s="124"/>
      <c r="C17" s="124"/>
      <c r="D17" s="124"/>
      <c r="E17" s="124"/>
      <c r="F17" s="124"/>
      <c r="G17" s="124"/>
      <c r="H17" s="125"/>
      <c r="I17" s="62" t="s">
        <v>127</v>
      </c>
      <c r="J17" s="63">
        <v>8.0000000000000002E-3</v>
      </c>
    </row>
    <row r="18" spans="1:10" ht="14.25">
      <c r="A18" s="123" t="s">
        <v>128</v>
      </c>
      <c r="B18" s="124"/>
      <c r="C18" s="124"/>
      <c r="D18" s="124"/>
      <c r="E18" s="124"/>
      <c r="F18" s="124"/>
      <c r="G18" s="124"/>
      <c r="H18" s="125"/>
      <c r="I18" s="62" t="s">
        <v>129</v>
      </c>
      <c r="J18" s="63">
        <v>9.7000000000000003E-3</v>
      </c>
    </row>
    <row r="19" spans="1:10" ht="14.25">
      <c r="A19" s="123" t="s">
        <v>130</v>
      </c>
      <c r="B19" s="124"/>
      <c r="C19" s="124"/>
      <c r="D19" s="124"/>
      <c r="E19" s="124"/>
      <c r="F19" s="124"/>
      <c r="G19" s="124"/>
      <c r="H19" s="125"/>
      <c r="I19" s="62" t="s">
        <v>131</v>
      </c>
      <c r="J19" s="63">
        <v>0.01</v>
      </c>
    </row>
    <row r="20" spans="1:10" ht="14.25">
      <c r="A20" s="123" t="s">
        <v>132</v>
      </c>
      <c r="B20" s="124"/>
      <c r="C20" s="124"/>
      <c r="D20" s="124"/>
      <c r="E20" s="124"/>
      <c r="F20" s="124"/>
      <c r="G20" s="124"/>
      <c r="H20" s="125"/>
      <c r="I20" s="62" t="s">
        <v>133</v>
      </c>
      <c r="J20" s="63">
        <v>7.0000000000000007E-2</v>
      </c>
    </row>
    <row r="21" spans="1:10" ht="14.25">
      <c r="A21" s="123" t="s">
        <v>134</v>
      </c>
      <c r="B21" s="124"/>
      <c r="C21" s="124"/>
      <c r="D21" s="124"/>
      <c r="E21" s="124"/>
      <c r="F21" s="124"/>
      <c r="G21" s="124"/>
      <c r="H21" s="125"/>
      <c r="I21" s="62" t="s">
        <v>135</v>
      </c>
      <c r="J21" s="63">
        <v>3.6499999999999998E-2</v>
      </c>
    </row>
    <row r="22" spans="1:10" ht="14.25">
      <c r="A22" s="123" t="s">
        <v>136</v>
      </c>
      <c r="B22" s="124"/>
      <c r="C22" s="124"/>
      <c r="D22" s="124"/>
      <c r="E22" s="124"/>
      <c r="F22" s="124"/>
      <c r="G22" s="124"/>
      <c r="H22" s="125"/>
      <c r="I22" s="62" t="s">
        <v>137</v>
      </c>
      <c r="J22" s="64">
        <v>0.02</v>
      </c>
    </row>
    <row r="23" spans="1:10" ht="14.25">
      <c r="A23" s="123" t="s">
        <v>138</v>
      </c>
      <c r="B23" s="124"/>
      <c r="C23" s="124"/>
      <c r="D23" s="124"/>
      <c r="E23" s="124"/>
      <c r="F23" s="124"/>
      <c r="G23" s="124"/>
      <c r="H23" s="125"/>
      <c r="I23" s="62" t="s">
        <v>139</v>
      </c>
      <c r="J23" s="64">
        <v>0</v>
      </c>
    </row>
    <row r="24" spans="1:10" ht="28.5">
      <c r="A24" s="123" t="s">
        <v>140</v>
      </c>
      <c r="B24" s="124"/>
      <c r="C24" s="124"/>
      <c r="D24" s="124"/>
      <c r="E24" s="124"/>
      <c r="F24" s="124"/>
      <c r="G24" s="124"/>
      <c r="H24" s="125"/>
      <c r="I24" s="65" t="s">
        <v>141</v>
      </c>
      <c r="J24" s="66">
        <f>(((1+J16+J17+J18)*(1+J19)*(1+J20))/(1-J21-J22-J23))-1</f>
        <v>0.20337405405405407</v>
      </c>
    </row>
    <row r="25" spans="1:10">
      <c r="A25" s="118" t="s">
        <v>142</v>
      </c>
      <c r="B25" s="118"/>
      <c r="C25" s="118"/>
      <c r="D25" s="118"/>
      <c r="E25" s="118"/>
      <c r="F25" s="118"/>
      <c r="G25" s="118"/>
      <c r="H25" s="118"/>
      <c r="I25" s="118"/>
      <c r="J25" s="118"/>
    </row>
    <row r="26" spans="1:10" ht="15.75">
      <c r="A26" s="67"/>
      <c r="B26" s="67"/>
      <c r="C26" s="67"/>
      <c r="D26" s="119" t="s">
        <v>143</v>
      </c>
      <c r="E26" s="120" t="s">
        <v>144</v>
      </c>
      <c r="F26" s="120"/>
      <c r="G26" s="120"/>
      <c r="H26" s="121" t="s">
        <v>145</v>
      </c>
      <c r="I26" s="67"/>
      <c r="J26" s="67"/>
    </row>
    <row r="27" spans="1:10" ht="15.75">
      <c r="A27" s="67"/>
      <c r="B27" s="67"/>
      <c r="C27" s="67"/>
      <c r="D27" s="119"/>
      <c r="E27" s="122" t="s">
        <v>146</v>
      </c>
      <c r="F27" s="122"/>
      <c r="G27" s="122"/>
      <c r="H27" s="121"/>
      <c r="I27" s="67"/>
      <c r="J27" s="67"/>
    </row>
    <row r="28" spans="1:10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>
      <c r="A29" s="109" t="s">
        <v>147</v>
      </c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>
      <c r="A30" s="109" t="s">
        <v>148</v>
      </c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>
      <c r="A32" s="69" t="s">
        <v>149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0">
      <c r="A33" s="112"/>
      <c r="B33" s="113"/>
      <c r="C33" s="113"/>
      <c r="D33" s="113"/>
      <c r="E33" s="113"/>
      <c r="F33" s="113"/>
      <c r="G33" s="113"/>
      <c r="H33" s="113"/>
      <c r="I33" s="113"/>
      <c r="J33" s="114"/>
    </row>
    <row r="34" spans="1:10">
      <c r="A34" s="69"/>
      <c r="B34" s="69"/>
      <c r="C34" s="69"/>
      <c r="D34" s="69"/>
      <c r="E34" s="69"/>
      <c r="F34" s="69"/>
      <c r="G34" s="69"/>
      <c r="H34" s="69"/>
      <c r="I34" s="69"/>
      <c r="J34" s="69"/>
    </row>
    <row r="35" spans="1:10">
      <c r="A35" s="115"/>
      <c r="B35" s="115"/>
      <c r="C35" s="115"/>
      <c r="D35" s="115"/>
      <c r="E35" s="69"/>
      <c r="F35" s="69"/>
      <c r="G35" s="116"/>
      <c r="H35" s="116"/>
      <c r="I35" s="116"/>
      <c r="J35" s="116"/>
    </row>
    <row r="36" spans="1:10">
      <c r="A36" s="117"/>
      <c r="B36" s="117"/>
      <c r="C36" s="117"/>
      <c r="D36" s="117"/>
      <c r="E36" s="69"/>
      <c r="F36" s="70"/>
      <c r="G36" s="71" t="s">
        <v>150</v>
      </c>
      <c r="H36" s="72"/>
      <c r="I36" s="72"/>
      <c r="J36" s="72"/>
    </row>
    <row r="37" spans="1:10">
      <c r="A37" s="69"/>
      <c r="B37" s="69"/>
      <c r="C37" s="69"/>
      <c r="D37" s="69"/>
      <c r="E37" s="69"/>
      <c r="F37" s="69"/>
      <c r="G37" s="69"/>
      <c r="H37" s="69"/>
      <c r="I37" s="69"/>
      <c r="J37" s="69"/>
    </row>
    <row r="38" spans="1:10">
      <c r="A38" s="59"/>
      <c r="B38" s="59"/>
      <c r="C38" s="59"/>
      <c r="D38" s="59"/>
      <c r="E38" s="59"/>
      <c r="F38" s="59"/>
      <c r="G38" s="59"/>
      <c r="H38" s="59"/>
      <c r="I38" s="59"/>
      <c r="J38" s="59"/>
    </row>
  </sheetData>
  <mergeCells count="36">
    <mergeCell ref="A8:H8"/>
    <mergeCell ref="I8:J8"/>
    <mergeCell ref="A1:J1"/>
    <mergeCell ref="A2:J2"/>
    <mergeCell ref="A3:J3"/>
    <mergeCell ref="A5:J5"/>
    <mergeCell ref="A6:J6"/>
    <mergeCell ref="A18:H18"/>
    <mergeCell ref="A9:H9"/>
    <mergeCell ref="I9:J9"/>
    <mergeCell ref="A11:H11"/>
    <mergeCell ref="I11:J11"/>
    <mergeCell ref="A12:H12"/>
    <mergeCell ref="I12:J12"/>
    <mergeCell ref="A14:H15"/>
    <mergeCell ref="I14:I15"/>
    <mergeCell ref="J14:J15"/>
    <mergeCell ref="A16:H16"/>
    <mergeCell ref="A17:H17"/>
    <mergeCell ref="A29:J29"/>
    <mergeCell ref="A19:H19"/>
    <mergeCell ref="A20:H20"/>
    <mergeCell ref="A21:H21"/>
    <mergeCell ref="A22:H22"/>
    <mergeCell ref="A23:H23"/>
    <mergeCell ref="A24:H24"/>
    <mergeCell ref="A25:J25"/>
    <mergeCell ref="D26:D27"/>
    <mergeCell ref="E26:G26"/>
    <mergeCell ref="H26:H27"/>
    <mergeCell ref="E27:G27"/>
    <mergeCell ref="A30:J30"/>
    <mergeCell ref="A33:J33"/>
    <mergeCell ref="A35:D35"/>
    <mergeCell ref="G35:J35"/>
    <mergeCell ref="A36:D36"/>
  </mergeCells>
  <conditionalFormatting sqref="J24">
    <cfRule type="expression" dxfId="0" priority="1" stopIfTrue="1">
      <formula>DESONERACAO="não"</formula>
    </cfRule>
  </conditionalFormatting>
  <dataValidations count="5">
    <dataValidation type="decimal" allowBlank="1" showErrorMessage="1" errorTitle="Erro de valores" error="Digite um valor entre 0% e 100%" sqref="J16:J21">
      <formula1>0</formula1>
      <formula2>1</formula2>
    </dataValidation>
    <dataValidation type="decimal" allowBlank="1" showErrorMessage="1" errorTitle="Erro de valores" error="Digite um valor maior do que 0." sqref="J22">
      <formula1>0</formula1>
      <formula2>1</formula2>
    </dataValidation>
    <dataValidation operator="greaterThanOrEqual" allowBlank="1" showErrorMessage="1" errorTitle="Erro de valores" error="Digite um valor igual a 0% ou 2%." sqref="J23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I12:J12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I11:J11">
      <formula1>0</formula1>
      <formula2>1</formula2>
    </dataValidation>
  </dataValidations>
  <pageMargins left="0.511811024" right="0.511811024" top="0.78740157499999996" bottom="0.78740157499999996" header="0.31496062000000002" footer="0.3149606200000000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IDSRdgNWZZpFg3ox7vUA5RocGQ6mQozFYPBDPdCuoEg=</DigestValue>
    </Reference>
    <Reference Type="http://www.w3.org/2000/09/xmldsig#Object" URI="#idOfficeObject">
      <DigestMethod Algorithm="http://www.w3.org/2001/04/xmlenc#sha256"/>
      <DigestValue>Lzi+YGFMjSG5NhRq9/4I03v0XmZSrgdxT/3MMoH1x1E=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531E93UZbuArFadl4OJebp0RprpXlJZGKeZdzIPomxs=</DigestValue>
    </Reference>
  </SignedInfo>
  <SignatureValue>oSiWZmfQwetSTORg0zPByfVQHWkoCBXCUm/8IO4tzOJPAl2tiy9UUL51DOLs4bkaljhNihzajfPt
U+6wToxm1ihIPKMyWX/lDt8KbHov+/kx0+8D/xAJr6u6eG4EhZFlFW8QtXTPW7Wx72oWZDQk1cLR
G7U75kPpsA8VOnVBWbmw6hA2sekGyZF60a1wyd6NKOL0mrrvWldP533jm3c0mbJZq5KthBijpScf
Cj8ny0VVijOpWVPpHf9PYKcHJbfQsLIZ7TkYAkgeTdrm4yQV+P5NHjl6mdh5ZEvkOXMI9n5+fUZm
A51lD1MEj11vRs8YOzi/uJvCEQFW+Y+due0uXQ==</SignatureValue>
  <KeyInfo>
    <X509Data>
      <X509Certificate>MIIHODCCBSCgAwIBAgIIFgEiEilkuVgwDQYJKoZIhvcNAQELBQAwWTELMAkGA1UEBhMCQlIxEzARBgNVBAoTCklDUC1CcmFzaWwxFTATBgNVBAsTDEFDIFNPTFVUSSB2NTEeMBwGA1UEAxMVQUMgQ0VSVElGSUNBIE1JTkFTIHY1MB4XDTIyMTIzMDE0NDAwMFoXDTIzMTIzMDE0NDAwMFowgdUxCzAJBgNVBAYTAkJSMRMwEQYDVQQKEwpJQ1AtQnJhc2lsMQswCQYDVQQIEwJNRzEOMAwGA1UEBxMFQXJjb3MxHjAcBgNVBAsTFUFDIENFUlRJRklDQSBNSU5BUyB2NTEXMBUGA1UECxMOMzQ4MzYyNjEwMDAxNjgxEzARBgNVBAsTClByZXNlbmNpYWwxGjAYBgNVBAsTEUNlcnRpZmljYWRvIFBKIEExMSowKAYDVQQDEyFNVU5JQ0lQSU8gREUgQVJDT1M6MTgzMDY2NjIwMDAxNTAwggEiMA0GCSqGSIb3DQEBAQUAA4IBDwAwggEKAoIBAQCrQecTLL4wRToelyyJbsR4UzdqHvx2JHKc5a0TPemISK0ZISstwLt0j8P1M6wZGkXJB1egh3xxUlnm8t5rAkagoXizkUm8A6Q6/YYVyatmd3iOVFPpV8T9kMdtuTK2BhS3wZr+LfmjjbJTsCK/C15tJoZSfIuUMc9+pCF6jEhRu0iaXKtSN2UX9Pm/ArWh2HBsVHEdWH2lQjUoV/acYKGQ5rXbdlMkTrI+MxXBT4QNpovjP9PmbfyEZTXZ6YpD9NyxXA08ZYy3ukyZwkmimffNsxxJ/sFQmT9HPqz8X5u+N88KzHpQ/9+/vZKmFU/KpRdo0JrQ0yEqqSaQSBngx/NlAgMBAAGjggKFMIICgTAfBgNVHSMEGDAWgBQ/01ypGU3XiBYtmAyvCt7hTyQWsDBZBggrBgEFBQcBAQRNMEswSQYIKwYBBQUHMAKGPWh0dHA6Ly9jY2QuYWNzb2x1dGkuY29tLmJyL2xjci9hYy1jZXJ0aWZpY2FtaW5hcy1zbWltZS12NS5wN2IwgbcGA1UdEQSBrzCBrIEZaWFuZHJhbmRlQGFyY29zLm1nLmdvdi5icqAhBgVgTAEDAqAYExZDTEFVREVOSVIgSk9TRSBERSBNRUxPoBkGBWBMAQMDoBATDjE4MzA2NjYyMDAwMTUwoDgGBWBMAQMEoC8TLTIyMDYxOTY2NTQ3MTU5NzA2MDAwMDAwMDAwMDAwMDAwMDAwMDAwMDAwMDAwMKAXBgVgTAEDB6AOEwwwMDAwMDAwMDAwMDAwYgYDVR0gBFswWTBXBgZgTAECAWAwTTBLBggrBgEFBQcCARY/aHR0cDovL2NjZC5hY3NvbHV0aS5jb20uYnIvZG9jcy9kcGMtYWMtY2VydGlmaWNhbWluYXMtc21pbWUucGRmMB0GA1UdJQQWMBQGCCsGAQUFBwMCBggrBgEFBQcDBDCBlgYDVR0fBIGOMIGLMEOgQaA/hj1odHRwOi8vY2NkLmFjc29sdXRpLmNvbS5ici9sY3IvYWMtY2VydGlmaWNhbWluYXMtc21pbWUtdjUuY3JsMESgQqBAhj5odHRwOi8vY2NkMi5hY3NvbHV0aS5jb20uYnIvbGNyL2FjLWNlcnRpZmljYW1pbmFzLXNtaW1lLXY1LmNybDAdBgNVHQ4EFgQU+N3UgJYv4Z3ytpT0jel6k3UZJ2kwDgYDVR0PAQH/BAQDAgXgMA0GCSqGSIb3DQEBCwUAA4ICAQCtLMMq/9IouMwGXpNNRTxJE5ABj8OeQXMXsWzTOtWqi3MSYUhPvqiJycdFjCwr+l49nKJ+zzccbXmA+ZFPINdI6z2NZX3UF+NJyQLfg2KTSbUmt/3MS1GM/uAad81SuuKh6RITCYY9C34zCkYxGn0PEoBi0+YoaPJvu0kAsit0MNp69PntblFEDTFh4bKJRnxk8agtn9m0LbxmnJc7tsPzmr8UJXSW3UNeRvZjWrIDUTveFCja+yL5JEE4AXcI7Q8ea16/QX4w3dZBicoAb55rwxdebCzg9a//MJkHqOH5pNu6E6Uy51HFFb1sdfmsfM+/XBfBa6Akq2x92WRRIfsm0Sdmhmvt2Q72QokSZvD45z/unIDF6vQtSU2fqV1k/nXWUfsYYcnE7jgX2T+ywEo0BsdH+3e58Vt/HNTBmGNunSG3K+esYE6UNdDGMCiqSaVD9hWpprzIdMndbRYb+BV2hqIsfRZpy+BROoEKIryzLMY1yfU6qmYE58nE8vpop+3gCOgtY4NUd/DPw92yeuQTkxPIqhIR2IA6rb02/japTJ5i4zYkYggTqPfA3h9UaYDaBEK//M3htkyFK5mYppHPQkfFpqypWkj2pXgjjAn8Di57l6Cb3hiGj/cq4Bja+K58TO1giRU+mVJX5Jvx0y5EbGJRtd/rOlPKOewPskoP6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mpjMRomRHs/JyV44N4xEZGQu/xUVz+L0uqDjCe0lUFU=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zq++WnYk66RQAmtbN1dnxDD82UAjKIRtZd484TdGM6w=</DigestValue>
      </Reference>
      <Reference URI="/xl/media/image1.png?ContentType=image/png">
        <DigestMethod Algorithm="http://www.w3.org/2001/04/xmlenc#sha256"/>
        <DigestValue>vP5LcLDYxSqpmuTaGVX1oOjJb6R4+QGBaebaRCN4eIs=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XRyJPHaSwU9IVw3D0deFn/v8rb9A/lJjiEh7xSnS0LA=</DigestValue>
      </Reference>
      <Reference URI="/xl/sharedStrings.xml?ContentType=application/vnd.openxmlformats-officedocument.spreadsheetml.sharedStrings+xml">
        <DigestMethod Algorithm="http://www.w3.org/2001/04/xmlenc#sha256"/>
        <DigestValue>kTWz/UAfiVgG+kuqIkbuBbiSUcPhnZGacea0kIqS5mM=</DigestValue>
      </Reference>
      <Reference URI="/xl/styles.xml?ContentType=application/vnd.openxmlformats-officedocument.spreadsheetml.styles+xml">
        <DigestMethod Algorithm="http://www.w3.org/2001/04/xmlenc#sha256"/>
        <DigestValue>BYC4Bja5PUorR7/Z7rAk4gazPWMslE4A9rrLQMC1w20=</DigestValue>
      </Reference>
      <Reference URI="/xl/theme/theme1.xml?ContentType=application/vnd.openxmlformats-officedocument.theme+xml">
        <DigestMethod Algorithm="http://www.w3.org/2001/04/xmlenc#sha256"/>
        <DigestValue>2ocb9LnSqy2J/7EOxfVl24JN524tDB8PSl02zl/ulqA=</DigestValue>
      </Reference>
      <Reference URI="/xl/workbook.xml?ContentType=application/vnd.openxmlformats-officedocument.spreadsheetml.sheet.main+xml">
        <DigestMethod Algorithm="http://www.w3.org/2001/04/xmlenc#sha256"/>
        <DigestValue>VYLVZatDl+AN/ZZ8MIZvdFS0HbXvNc9bG51WvH/blis=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j9opEnrz+4+3lEmBBukfIJDoKhmBImBKO9s00tA6JQg=</DigestValue>
      </Reference>
      <Reference URI="/xl/worksheets/sheet2.xml?ContentType=application/vnd.openxmlformats-officedocument.spreadsheetml.worksheet+xml">
        <DigestMethod Algorithm="http://www.w3.org/2001/04/xmlenc#sha256"/>
        <DigestValue>z2CzHfF/imiSM362bZg7EYCpOyjDcm9l4QRaMObhPMU=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2023-08-09T15:50:45Z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sicom</SignatureComments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2023-08-09T15:50:45Z</xd:SigningTime>
          <xd:SigningCertificate>
            <xd:Cert>
              <xd:CertDigest>
                <DigestMethod Algorithm="http://www.w3.org/2001/04/xmlenc#sha256"/>
                <DigestValue>8t6BK5RknkDv511Ypec6l6TvE87EPrmnKRSpogrnab8=</DigestValue>
              </xd:CertDigest>
              <xd:IssuerSerial>
                <X509IssuerName>CN=AC CERTIFICA MINAS v5, OU=AC SOLUTI v5, O=ICP-Brasil, C=BR</X509IssuerName>
                <X509SerialNumber>1585586005210347864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Criou e aprovou este documento</xd:Description>
            </xd:CommitmentTypeId>
            <xd:AllSignedDataObjects/>
            <xd:CommitmentTypeQualifiers>
              <xd:CommitmentTypeQualifier>sicom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HFjCCBP6gAwIBAgIBCzANBgkqhkiG9w0BAQ0FADBvMQswCQYDVQQGEwJCUjETMBEGA1UEChMKSUNQLUJyYXNpbDE0MDIGA1UECxMrQXV0b3JpZGFkZSBDZXJ0aWZpY2Fkb3JhIFJhaXogQnJhc2lsZWlyYSB2NTEVMBMGA1UEAxMMQUMgU09MVVRJIHY1MB4XDTE5MDIwNTE0MzY0M1oXDTI5MDMwMjExNTg1OVowWTELMAkGA1UEBhMCQlIxEzARBgNVBAoTCklDUC1CcmFzaWwxFTATBgNVBAsTDEFDIFNPTFVUSSB2NTEeMBwGA1UEAxMVQUMgQ0VSVElGSUNBIE1JTkFTIHY1MIICIjANBgkqhkiG9w0BAQEFAAOCAg8AMIICCgKCAgEAt3EZvviHaCLuaPgCUFpjBiQ/Q4p1NsRvZOmcj9dFJUYZM702s0dGrb1xYH4Xd/oVaDutlae87c0MYxQFXd69TkTBgVQcrO1vQA0siK24t05SxW+4OlfKLYCPfqOKmaAKjC5Hm72gRDf4EUVmkrVHGaoTftpP1NLJploYsLkHOfaTcxOnkjwNBB+fcVsxbDRy7XKqGnsvoz4PNendKIqHD2uLwM0xQmLGUSJcY2jLJC2bH3Zx1PTjKPDq7epV2bo72V+PJ/cMkwKgnmrvR6oCap6izHSMBkgl5lu+ld7Lc6S004nxytu661onqlcdJgmRC08r6WE+ad/X6Do6Mu3spfFTBzH/L0ZlN3p6Kd6p/XQVkMpHUvPrI8eOSmnsiPE5qNBuCmaCxt0QdTBnFarWMpI2RK5HAX7GNNs7TBPk2WSLnJrrmQ4Ot1QCrIybe/ncd97y1pr6EffSb8CmrNhzoPLLx8jHHO+M8iYxy8TaT9ei56h3QTapl4XQ6aWdP415hV4F5gJ3vg0NHSgEy177cBaACKJKuRHFmZHoowh1KQvIk/stg577B8IB3ZJQ6dRyc37MpTGo6Rs4WagYxaWQCYYJ90wr/FpYDOSOdRmT06BvmVg/LkhiEjJR6PQOCcrvLqNXlULihsZ9IYobPuMbliPkcfa081glKF8htzD5fpkCAwEAAaOCAdEwggHNMB0GA1UdDgQWBBQ/01ypGU3XiBYtmAyvCt7hTyQWsDAPBgNVHRMBAf8EBTADAQH/MB8GA1UdIwQYMBaAFErHl9y4Wa0KBztHVSbf1bInrnpxMIHvBgNVHSAEgecwgeQwSgYGYEwBAgQtMEAwPgYIKwYBBQUHAgEWMmh0dHBzOi8vY2NkLmFjc29sdXRpLmNvbS5ici9kb2NzL2RwYy1hYy1zb2x1dGkucGRmMEoGBmBMAQIBYDBAMD4GCCsGAQUFBwIBFjJodHRwczovL2NjZC5hY3NvbHV0aS5jb20uYnIvZG9jcy9kcGMtYWMtc29sdXRpLnBkZjBKBgZgTAECA1swQDA+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GLG02EKsbfvrRI7BGK7kXaS4Vn3RNk5DUi8oKI1QF10vkxu0vcW65xnM5g1mppPwZmYdCfUt6iYRoWFsxYZjw9zsKcX0q7z2s37BTbpkVjjBJKryjzen6JC3yI7V061H8DNTWf5fUmPob4lzkgyuJ5BnkuacZ/3kOm5zfRzt5ijCrshViCJDDKKdTlCIjzNabirrKpqaX18fGshvFsIFjuhkHiiUP1uhhzo9v/cHDKZDJT1z18NDz396Fs8YLUMNImU5my3lm5ZAM8+VT/4+pxUVIMj1SzfUvl6EymPRZlQujHVDB1P7lyXFFP2HkrCgegr5YPYPToKmdvivAlWWhHR8UsUwSVfIj9Rq+z3CgZymHO+h5L1XpaGuLdq9qNvYkwMPt3M8HXO+wyrNOoAo1Uw4V3TkahjYw3yv1EEAU9U6McUHWFwOW4TiESYF7V+wyTfhbiwWiqWepmH1ZGHXqhUcjp3gmpsMwlN5TzUjrSVOg0uMeAbYyQkecgPI0LFpbAwcXbdOKhEXq9CsKvic8VCqh7H+A1chNlI3GiKZWoFqQ4jArlgxOYHUVFEj1+1LacPZWKnQBGVlH2CM8LcLVKTAPBwMNTaonc99vZmw6oVRWMJhLAsRRT7SnkABYH+VnpxHG4A3xSy7G8btWe+E5u9Msknf3c1nM9qkosEOPZ8</xd:EncapsulatedX509Certificate>
            <xd:EncapsulatedX509Certificate>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+Un9kiyaLa1Yf0OtZ1HtRX8dEJ/a8gMegdj8octdGAid1SKe7IMYRCN554iZldoDhfK7YLJxbjQaT/OfA7fRu6uA7z7joS34zdYhEN4P4EgL3DTCQPVzStjExIhu+qG0VV4cuZQ8n+jrRL653/liXqTwgVJd1YHZO/vQnjWWUmuANO1Gxp/cIRjASUenWfT0LV3Uiu9x9ZwYi/fS6eX7ihmpxVgRrzf717EcYZziVjNJj/wwLRbVs4pgz005d+W96iqxhi0Hb/f4rBYqYci9DwEFzYdvkkk62KbrbHw+lhpGXdQs+wHPYR8rh6nxdNwMuXLyF1UU9EXxy5TGsrbQmCdjWVDcJs2ViLDcmBHSdvLcgkOQYj7vCw5Mpfu+7s2veGa0H/U+FrdYSn4JXy9E78TNcRv5mV1y98eDR4iHSSJMPcPmn54QImkoXwch6t5EmmPEd1FpPD0bw5cs8Fm30GFkIH1245ANRI298V9s3qcR+hHTKianI7uFmrgZEPu8hl8rNnQmAo1q8XOShp8h9XB1xh6I9yETNX+LbaPsoZ7iFNbvQ6+TLxBzM6wcKaT9eW6DXscIRFviyqeLy2finG9IE9hGYVeWoLl2uGVqFr124HTLppej/0Wbfel7QjDL0I99u2vKviD14J+2E+UBLjsFgOf5UCAwEAAaOBuzCBuDAUBgNVHSAEDTALMAkGBWBMAQEuMAAwPwYDVR0fBDgwNjA0oDKgMIYuaHR0cDovL2FjcmFpei5pY3BicmFzaWwuZ292LmJyL0xDUmFjcmFpenY1LmNybDAfBgNVHSMEGDAWgBRpqL512cTvbOcTReRhbuVo+LZAXjAdBgNVHQ4EFgQUSseX3LhZrQoHO0dVJt/VsieuenEwDwYDVR0TAQH/BAUwAwEB/zAOBgNVHQ8BAf8EBAMCAQYwDQYJKoZIhvcNAQENBQADggIBAHTHprVP4HJFNsMWtG/1uj+CRSITHaIqKokRSoDFGRuxKLWNAXv1G59Ioyn0iiQimDUijBSVizNBHRFYpxs6J+0Ju9z8cHUWahqBkqhMLNNzPDjWCgxiBCGwMHvkSku1nJHkKf0Tbo7XL5GvZTE7rXY4phop6hqImfCPdaG9uoI2RENAuGF5Vsa/7I7x3pbKwQV78UbmrFfCoLrZB8e3pawY5JVxZU5PHyf59A+g8l9o5g7IqMtkKdpq2r52q/1SRaRZHWYwMc2o823nb57fjP+n21Ccxnve2j3a1lmsCbpvfwgkku9xTzOE3BhTSFYMUGeD7FUfSmztTxuvtYGG4dKqfHXYmKE/GHtrKwbj4zU9DNsItO4BXCGnJg+Cm/1qJAvCBT8NHMwPp82jvxc7JC3KSREmLFQfhj5ndMi0T/B0HWhOEpe30GeZQToRxjPjV68UBjURNzEybWMTQwPf5hx6TtxCQ1ogUNR9Em/qmt3EWxXB+JDv3CgjeCNgzQQ8AQHdAvRYDu7z8xNhTaE+SL9+Ctp1LS9O9n8Miu4ZwsG/WP0A36ftUQSZ9QizDue2iS4HCvK8qhBWmqq8bF5pnPWCXSxxj7x+rKo648BBJSKpd4B5sQW+YG43ONUuE6VmFio4ofrwjvf+xZVoghfkADeq6/5hsGNJsLzXDfr6hCDB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ORÇAMENTÁRIA</vt:lpstr>
      <vt:lpstr>BDI</vt:lpstr>
      <vt:lpstr>'PLANILHA ORÇAMENTÁRIA'!Area_de_impressao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bteixeira</dc:creator>
  <cp:lastModifiedBy>Tatiane Katheryne</cp:lastModifiedBy>
  <cp:lastPrinted>2023-04-24T17:57:02Z</cp:lastPrinted>
  <dcterms:created xsi:type="dcterms:W3CDTF">2021-09-20T16:55:00Z</dcterms:created>
  <dcterms:modified xsi:type="dcterms:W3CDTF">2023-08-09T15:50:06Z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F50F326CC3194670A0C4415138978150</vt:lpwstr>
  </property>
  <property fmtid="{D5CDD505-2E9C-101B-9397-08002B2CF9AE}" pid="3" name="KSOProductBuildVer">
    <vt:lpwstr>1046-11.2.0.10382</vt:lpwstr>
  </property>
</Properties>
</file>