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6930"/>
  </bookViews>
  <sheets>
    <sheet name="Composição" sheetId="3" r:id="rId1"/>
    <sheet name="EPI" sheetId="2" r:id="rId2"/>
    <sheet name="MENSAL" sheetId="4" r:id="rId3"/>
  </sheets>
  <definedNames>
    <definedName name="_xlnm.Print_Area" localSheetId="0">Composição!$A$2:$I$18</definedName>
  </definedNames>
  <calcPr calcId="124519"/>
</workbook>
</file>

<file path=xl/calcChain.xml><?xml version="1.0" encoding="utf-8"?>
<calcChain xmlns="http://schemas.openxmlformats.org/spreadsheetml/2006/main">
  <c r="I8" i="2"/>
  <c r="I7"/>
  <c r="E7"/>
  <c r="I6"/>
  <c r="E6"/>
  <c r="I5"/>
  <c r="E5"/>
  <c r="I4"/>
  <c r="E4"/>
  <c r="I18" i="3"/>
  <c r="G5" i="4" s="1"/>
  <c r="G8" s="1"/>
  <c r="I17" i="3"/>
  <c r="I16"/>
  <c r="D16"/>
  <c r="I15"/>
  <c r="H15"/>
  <c r="F15"/>
  <c r="D15"/>
  <c r="I14"/>
  <c r="H14"/>
  <c r="F14"/>
  <c r="D14"/>
  <c r="I13"/>
  <c r="H13"/>
  <c r="F13"/>
  <c r="D13"/>
  <c r="E5" i="4" l="1"/>
  <c r="E8" s="1"/>
  <c r="D5"/>
  <c r="D8" s="1"/>
  <c r="H5"/>
  <c r="H8" s="1"/>
  <c r="F5"/>
  <c r="F8" s="1"/>
  <c r="C5"/>
  <c r="C8" s="1"/>
</calcChain>
</file>

<file path=xl/sharedStrings.xml><?xml version="1.0" encoding="utf-8"?>
<sst xmlns="http://schemas.openxmlformats.org/spreadsheetml/2006/main" count="70" uniqueCount="54">
  <si>
    <t>PREFEITURA MUNICIPAL DE ARCOS</t>
  </si>
  <si>
    <t>PLANILHA DE QUANTIDADE E PREÇOS (CUSTOS)</t>
  </si>
  <si>
    <t>Empresa:</t>
  </si>
  <si>
    <t xml:space="preserve">PROCESSO LICITATÓRIO Nº </t>
  </si>
  <si>
    <t>Data:</t>
  </si>
  <si>
    <t>Serviços</t>
  </si>
  <si>
    <t>Contratação de empresa para prestação de serviços de fiscalização das guaritas 24 hs/dia.</t>
  </si>
  <si>
    <t xml:space="preserve">PREGÃO PRESENCIAL Nº </t>
  </si>
  <si>
    <t>Local</t>
  </si>
  <si>
    <t>Arcos/MG</t>
  </si>
  <si>
    <t>Folha 1</t>
  </si>
  <si>
    <t>BDI</t>
  </si>
  <si>
    <t>Item</t>
  </si>
  <si>
    <t>Fonte Salarial</t>
  </si>
  <si>
    <t>Descrição</t>
  </si>
  <si>
    <t>Quant</t>
  </si>
  <si>
    <t>Unid.</t>
  </si>
  <si>
    <t>Preço Unitário</t>
  </si>
  <si>
    <t>(Hora s/BDI)</t>
  </si>
  <si>
    <t>Encargos sociais (Composição) s/BDI = 71,14%</t>
  </si>
  <si>
    <t>(c/BDI)</t>
  </si>
  <si>
    <t>Preço Total</t>
  </si>
  <si>
    <t>Serviços de manutenção e fiscalização das guaritas 24 hs/dia</t>
  </si>
  <si>
    <t>1.1</t>
  </si>
  <si>
    <t xml:space="preserve">Salário Minimo Nacional </t>
  </si>
  <si>
    <t>Auxiliar de serviços (04 colaboradores) - Salário Base R$1.412,00/mês (Serviços de zeladoria, fiscalização e manutenção em guaritas e cancelas localizadas na passagem da linha ferrea no cruzamento da Rua Capitão Modesto Faria e Av. Magalhães Pinto no período de 24 hs, em turnos de 12 hs por 36 hs por 36 hs uniformizados). Diurno</t>
  </si>
  <si>
    <t>hs</t>
  </si>
  <si>
    <t>1.2</t>
  </si>
  <si>
    <t>Auxiliar de serviços (04 colaboradores) - Salário Base R$1.412,00/mês (Serviços de zeladoria, fiscalização e manutenção em guaritas e cancelas localizadas na passagem da linha ferrea no cruzamento da Rua Capitão Modesto Faria e Av. Magalhães Pinto no período de 24 hs, em turnos de 12 hs por 36 hs por 36 hs uniformizados). Noturno</t>
  </si>
  <si>
    <t>1.3</t>
  </si>
  <si>
    <t>Adicional noturno de auxiliar de serviços Noturno</t>
  </si>
  <si>
    <t>1.4</t>
  </si>
  <si>
    <t>Vale Alimetação</t>
  </si>
  <si>
    <t>1.5</t>
  </si>
  <si>
    <t>Material de segurança (EPI)</t>
  </si>
  <si>
    <t>Total</t>
  </si>
  <si>
    <t>Estimativa de equipamentos de segurança</t>
  </si>
  <si>
    <t>Quant. Individual</t>
  </si>
  <si>
    <t>Qtde. Total</t>
  </si>
  <si>
    <t>Unidade</t>
  </si>
  <si>
    <t>Reposição</t>
  </si>
  <si>
    <t>Último preço</t>
  </si>
  <si>
    <t xml:space="preserve">Luva de segurança  </t>
  </si>
  <si>
    <t>unid</t>
  </si>
  <si>
    <t>mensal</t>
  </si>
  <si>
    <t>Calçado de segurança para proteção contra impactos de queda de objetos de acordo com a função</t>
  </si>
  <si>
    <t>6 em 6 meses</t>
  </si>
  <si>
    <t>Calça de segurança (uniforme)</t>
  </si>
  <si>
    <t>Blusa de segurança (uniforme)</t>
  </si>
  <si>
    <t>TOTAL</t>
  </si>
  <si>
    <t>Total de funcionários</t>
  </si>
  <si>
    <t>CRONOGRAMA DE DESEMBOLSO</t>
  </si>
  <si>
    <t>MÊS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</si>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</sst>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name val="Calibri"/>
      <charset val="134"/>
      <scheme val="minor"/>
    </font>
    <font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/>
    <xf numFmtId="44" fontId="5" fillId="2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4" fillId="0" borderId="0" xfId="0" applyFont="1"/>
    <xf numFmtId="43" fontId="0" fillId="0" borderId="0" xfId="0" applyNumberFormat="1"/>
    <xf numFmtId="0" fontId="5" fillId="4" borderId="1" xfId="0" applyFont="1" applyFill="1" applyBorder="1" applyAlignment="1">
      <alignment horizontal="left" vertical="center" wrapText="1"/>
    </xf>
    <xf numFmtId="10" fontId="5" fillId="4" borderId="1" xfId="3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43" fontId="0" fillId="0" borderId="1" xfId="1" applyFont="1" applyBorder="1" applyAlignment="1">
      <alignment vertical="center"/>
    </xf>
    <xf numFmtId="44" fontId="0" fillId="0" borderId="1" xfId="2" applyNumberFormat="1" applyFont="1" applyBorder="1"/>
    <xf numFmtId="44" fontId="5" fillId="4" borderId="1" xfId="2" applyNumberFormat="1" applyFont="1" applyFill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</xdr:row>
      <xdr:rowOff>85725</xdr:rowOff>
    </xdr:from>
    <xdr:to>
      <xdr:col>1</xdr:col>
      <xdr:colOff>95250</xdr:colOff>
      <xdr:row>5</xdr:row>
      <xdr:rowOff>149860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93"/>
        <a:stretch>
          <a:fillRect/>
        </a:stretch>
      </xdr:blipFill>
      <xdr:spPr>
        <a:xfrm>
          <a:off x="82550" y="266700"/>
          <a:ext cx="632460" cy="65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tabSelected="1" view="pageBreakPreview" zoomScale="90" zoomScaleNormal="80" workbookViewId="0">
      <selection activeCell="F19" sqref="F19"/>
    </sheetView>
  </sheetViews>
  <sheetFormatPr defaultColWidth="9" defaultRowHeight="15"/>
  <cols>
    <col min="1" max="1" width="8.5703125" customWidth="1"/>
    <col min="2" max="2" width="21.7109375" customWidth="1"/>
    <col min="3" max="3" width="46.28515625" customWidth="1"/>
    <col min="4" max="4" width="8" customWidth="1"/>
    <col min="5" max="5" width="6.85546875" customWidth="1"/>
    <col min="6" max="6" width="12.42578125" customWidth="1"/>
    <col min="7" max="7" width="18.5703125" customWidth="1"/>
    <col min="8" max="8" width="12.28515625" customWidth="1"/>
    <col min="9" max="9" width="14" customWidth="1"/>
    <col min="11" max="11" width="17.85546875" customWidth="1"/>
  </cols>
  <sheetData>
    <row r="2" spans="1:10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10">
      <c r="A3" s="52"/>
      <c r="B3" s="52"/>
      <c r="C3" s="52"/>
      <c r="D3" s="52"/>
      <c r="E3" s="52"/>
      <c r="F3" s="52"/>
      <c r="G3" s="52"/>
      <c r="H3" s="52"/>
      <c r="I3" s="52"/>
    </row>
    <row r="4" spans="1:10">
      <c r="A4" s="52"/>
      <c r="B4" s="52"/>
      <c r="C4" s="52"/>
      <c r="D4" s="52"/>
      <c r="E4" s="52"/>
      <c r="F4" s="52"/>
      <c r="G4" s="52"/>
      <c r="H4" s="52"/>
      <c r="I4" s="52"/>
    </row>
    <row r="5" spans="1:10" ht="3.9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10">
      <c r="A6" s="44" t="s">
        <v>1</v>
      </c>
      <c r="B6" s="44"/>
      <c r="C6" s="44"/>
      <c r="D6" s="44"/>
      <c r="E6" s="44"/>
      <c r="F6" s="44"/>
      <c r="G6" s="44"/>
      <c r="H6" s="44"/>
      <c r="I6" s="44"/>
    </row>
    <row r="7" spans="1:10" ht="18" customHeight="1">
      <c r="A7" s="18" t="s">
        <v>2</v>
      </c>
      <c r="B7" s="45"/>
      <c r="C7" s="45"/>
      <c r="D7" s="45"/>
      <c r="E7" s="45"/>
      <c r="F7" s="46" t="s">
        <v>3</v>
      </c>
      <c r="G7" s="46"/>
      <c r="H7" s="19"/>
      <c r="I7" s="37" t="s">
        <v>4</v>
      </c>
    </row>
    <row r="8" spans="1:10" ht="27" customHeight="1">
      <c r="A8" s="18" t="s">
        <v>5</v>
      </c>
      <c r="B8" s="47" t="s">
        <v>6</v>
      </c>
      <c r="C8" s="47"/>
      <c r="D8" s="47"/>
      <c r="E8" s="47"/>
      <c r="F8" s="46" t="s">
        <v>7</v>
      </c>
      <c r="G8" s="46"/>
      <c r="H8" s="46"/>
      <c r="I8" s="46"/>
    </row>
    <row r="9" spans="1:10">
      <c r="A9" s="20" t="s">
        <v>8</v>
      </c>
      <c r="B9" s="15" t="s">
        <v>9</v>
      </c>
      <c r="C9" s="15"/>
      <c r="D9" s="15"/>
      <c r="E9" s="15"/>
      <c r="F9" s="44" t="s">
        <v>10</v>
      </c>
      <c r="G9" s="44"/>
      <c r="H9" s="15" t="s">
        <v>11</v>
      </c>
      <c r="I9" s="38">
        <v>0.2</v>
      </c>
    </row>
    <row r="10" spans="1:10">
      <c r="A10" s="51" t="s">
        <v>12</v>
      </c>
      <c r="B10" s="51" t="s">
        <v>13</v>
      </c>
      <c r="C10" s="51" t="s">
        <v>14</v>
      </c>
      <c r="D10" s="51" t="s">
        <v>15</v>
      </c>
      <c r="E10" s="51" t="s">
        <v>16</v>
      </c>
      <c r="F10" s="22" t="s">
        <v>17</v>
      </c>
      <c r="G10" s="22" t="s">
        <v>17</v>
      </c>
      <c r="H10" s="22" t="s">
        <v>17</v>
      </c>
      <c r="I10" s="22"/>
    </row>
    <row r="11" spans="1:10" ht="45" customHeight="1">
      <c r="A11" s="51"/>
      <c r="B11" s="51"/>
      <c r="C11" s="51"/>
      <c r="D11" s="51"/>
      <c r="E11" s="51"/>
      <c r="F11" s="21" t="s">
        <v>18</v>
      </c>
      <c r="G11" s="23" t="s">
        <v>19</v>
      </c>
      <c r="H11" s="21" t="s">
        <v>20</v>
      </c>
      <c r="I11" s="21" t="s">
        <v>21</v>
      </c>
    </row>
    <row r="12" spans="1:10" ht="26.25">
      <c r="A12" s="9">
        <v>1</v>
      </c>
      <c r="B12" s="9"/>
      <c r="C12" s="24" t="s">
        <v>22</v>
      </c>
      <c r="D12" s="9"/>
      <c r="E12" s="9"/>
      <c r="F12" s="9"/>
      <c r="G12" s="12"/>
      <c r="H12" s="9"/>
      <c r="I12" s="9"/>
      <c r="J12" s="39"/>
    </row>
    <row r="13" spans="1:10" ht="90">
      <c r="A13" s="10" t="s">
        <v>23</v>
      </c>
      <c r="B13" s="9" t="s">
        <v>24</v>
      </c>
      <c r="C13" s="25" t="s">
        <v>25</v>
      </c>
      <c r="D13" s="26">
        <f>220*12*4</f>
        <v>10560</v>
      </c>
      <c r="E13" s="27" t="s">
        <v>26</v>
      </c>
      <c r="F13" s="28">
        <f>1412/220</f>
        <v>6.4181818181818198</v>
      </c>
      <c r="G13" s="29">
        <v>3.05</v>
      </c>
      <c r="H13" s="28">
        <f>(F13+G13)+((F13+G13)*$I$9)</f>
        <v>11.361818181818199</v>
      </c>
      <c r="I13" s="28">
        <f>D13*H13</f>
        <v>119980.8</v>
      </c>
      <c r="J13" s="39"/>
    </row>
    <row r="14" spans="1:10" ht="90">
      <c r="A14" s="10" t="s">
        <v>27</v>
      </c>
      <c r="B14" s="9" t="s">
        <v>24</v>
      </c>
      <c r="C14" s="25" t="s">
        <v>28</v>
      </c>
      <c r="D14" s="26">
        <f>220*12*4</f>
        <v>10560</v>
      </c>
      <c r="E14" s="9" t="s">
        <v>26</v>
      </c>
      <c r="F14" s="28">
        <f>1412/220</f>
        <v>6.4181818181818198</v>
      </c>
      <c r="G14" s="29">
        <v>3.05</v>
      </c>
      <c r="H14" s="28">
        <f>(F14+G14)+((F14+G14)*$I$9)</f>
        <v>11.361818181818199</v>
      </c>
      <c r="I14" s="28">
        <f t="shared" ref="I14:I16" si="0">D14*H14</f>
        <v>119980.8</v>
      </c>
      <c r="J14" s="40"/>
    </row>
    <row r="15" spans="1:10">
      <c r="A15" s="10" t="s">
        <v>29</v>
      </c>
      <c r="B15" s="9" t="s">
        <v>24</v>
      </c>
      <c r="C15" s="30" t="s">
        <v>30</v>
      </c>
      <c r="D15" s="9">
        <f>(D14/12*7)</f>
        <v>6160</v>
      </c>
      <c r="E15" s="9" t="s">
        <v>26</v>
      </c>
      <c r="F15" s="28">
        <f>F13*0.2</f>
        <v>1.2836363636363599</v>
      </c>
      <c r="G15" s="28">
        <v>0.61</v>
      </c>
      <c r="H15" s="28">
        <f>(F15+G15)+((F15+G15)*$I$9)</f>
        <v>2.2723636363636301</v>
      </c>
      <c r="I15" s="41">
        <f>H15*D15</f>
        <v>13997.76</v>
      </c>
      <c r="J15" s="40"/>
    </row>
    <row r="16" spans="1:10">
      <c r="A16" s="10" t="s">
        <v>31</v>
      </c>
      <c r="B16" s="9"/>
      <c r="C16" s="31" t="s">
        <v>32</v>
      </c>
      <c r="D16" s="9">
        <f>8*12</f>
        <v>96</v>
      </c>
      <c r="E16" s="9"/>
      <c r="F16" s="32"/>
      <c r="G16" s="32"/>
      <c r="H16" s="33">
        <v>150</v>
      </c>
      <c r="I16" s="42">
        <f t="shared" si="0"/>
        <v>14400</v>
      </c>
      <c r="J16" s="40"/>
    </row>
    <row r="17" spans="1:9">
      <c r="A17" s="10" t="s">
        <v>33</v>
      </c>
      <c r="B17" s="9"/>
      <c r="C17" s="34" t="s">
        <v>34</v>
      </c>
      <c r="D17" s="9"/>
      <c r="E17" s="9"/>
      <c r="F17" s="32"/>
      <c r="G17" s="32"/>
      <c r="H17" s="32"/>
      <c r="I17" s="42">
        <f>EPI!I8</f>
        <v>4002.5532800000001</v>
      </c>
    </row>
    <row r="18" spans="1:9">
      <c r="A18" s="17" t="s">
        <v>35</v>
      </c>
      <c r="B18" s="48"/>
      <c r="C18" s="49"/>
      <c r="D18" s="49"/>
      <c r="E18" s="49"/>
      <c r="F18" s="49"/>
      <c r="G18" s="49"/>
      <c r="H18" s="50"/>
      <c r="I18" s="43">
        <f>SUM(I13:I17)</f>
        <v>272361.91327999998</v>
      </c>
    </row>
    <row r="20" spans="1:9" ht="18.75">
      <c r="A20" s="35"/>
    </row>
    <row r="22" spans="1:9">
      <c r="F22" s="36"/>
      <c r="G22" s="36"/>
    </row>
  </sheetData>
  <mergeCells count="13">
    <mergeCell ref="A2:I5"/>
    <mergeCell ref="F9:G9"/>
    <mergeCell ref="B18:H18"/>
    <mergeCell ref="A10:A11"/>
    <mergeCell ref="B10:B11"/>
    <mergeCell ref="C10:C11"/>
    <mergeCell ref="D10:D11"/>
    <mergeCell ref="E10:E11"/>
    <mergeCell ref="A6:I6"/>
    <mergeCell ref="B7:E7"/>
    <mergeCell ref="F7:G7"/>
    <mergeCell ref="B8:E8"/>
    <mergeCell ref="F8:I8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0"/>
  <sheetViews>
    <sheetView showGridLines="0" workbookViewId="0">
      <selection activeCell="C4" sqref="C4:I7"/>
    </sheetView>
  </sheetViews>
  <sheetFormatPr defaultColWidth="9" defaultRowHeight="15"/>
  <cols>
    <col min="1" max="1" width="3" customWidth="1"/>
    <col min="2" max="2" width="7" customWidth="1"/>
    <col min="3" max="3" width="44.42578125" customWidth="1"/>
    <col min="4" max="4" width="10.5703125" customWidth="1"/>
    <col min="5" max="5" width="10.85546875" customWidth="1"/>
    <col min="7" max="7" width="13.42578125" customWidth="1"/>
    <col min="8" max="8" width="12.140625" customWidth="1"/>
    <col min="9" max="9" width="12.42578125" customWidth="1"/>
  </cols>
  <sheetData>
    <row r="2" spans="2:9" ht="27" customHeight="1">
      <c r="B2" s="53" t="s">
        <v>36</v>
      </c>
      <c r="C2" s="53"/>
      <c r="D2" s="53"/>
      <c r="E2" s="53"/>
      <c r="F2" s="53"/>
      <c r="G2" s="53"/>
      <c r="H2" s="53"/>
      <c r="I2" s="53"/>
    </row>
    <row r="3" spans="2:9" ht="39" customHeight="1">
      <c r="B3" s="7" t="s">
        <v>12</v>
      </c>
      <c r="C3" s="7" t="s">
        <v>14</v>
      </c>
      <c r="D3" s="8" t="s">
        <v>37</v>
      </c>
      <c r="E3" s="7" t="s">
        <v>38</v>
      </c>
      <c r="F3" s="7" t="s">
        <v>39</v>
      </c>
      <c r="G3" s="7" t="s">
        <v>40</v>
      </c>
      <c r="H3" s="7" t="s">
        <v>41</v>
      </c>
      <c r="I3" s="7" t="s">
        <v>35</v>
      </c>
    </row>
    <row r="4" spans="2:9">
      <c r="B4" s="9">
        <v>1</v>
      </c>
      <c r="C4" s="10" t="s">
        <v>42</v>
      </c>
      <c r="D4" s="9">
        <v>1</v>
      </c>
      <c r="E4" s="9">
        <f>D10*12</f>
        <v>96</v>
      </c>
      <c r="F4" s="9" t="s">
        <v>43</v>
      </c>
      <c r="G4" s="11" t="s">
        <v>44</v>
      </c>
      <c r="H4" s="11">
        <v>4.6962299999999999</v>
      </c>
      <c r="I4" s="11">
        <f>H4*E4</f>
        <v>450.83807999999999</v>
      </c>
    </row>
    <row r="5" spans="2:9" ht="45">
      <c r="B5" s="9">
        <v>2</v>
      </c>
      <c r="C5" s="12" t="s">
        <v>45</v>
      </c>
      <c r="D5" s="9">
        <v>1</v>
      </c>
      <c r="E5" s="9">
        <f>D10*2</f>
        <v>16</v>
      </c>
      <c r="F5" s="9" t="s">
        <v>43</v>
      </c>
      <c r="G5" s="13" t="s">
        <v>46</v>
      </c>
      <c r="H5" s="11">
        <v>45.902999999999999</v>
      </c>
      <c r="I5" s="11">
        <f>H5*E5</f>
        <v>734.44799999999998</v>
      </c>
    </row>
    <row r="6" spans="2:9">
      <c r="B6" s="9">
        <v>3</v>
      </c>
      <c r="C6" s="10" t="s">
        <v>47</v>
      </c>
      <c r="D6" s="9">
        <v>2</v>
      </c>
      <c r="E6" s="9">
        <f>D10*4</f>
        <v>32</v>
      </c>
      <c r="F6" s="9" t="s">
        <v>43</v>
      </c>
      <c r="G6" s="11" t="s">
        <v>46</v>
      </c>
      <c r="H6" s="11">
        <v>45.785299999999999</v>
      </c>
      <c r="I6" s="11">
        <f>H6*E6</f>
        <v>1465.1296</v>
      </c>
    </row>
    <row r="7" spans="2:9">
      <c r="B7" s="9">
        <v>4</v>
      </c>
      <c r="C7" s="10" t="s">
        <v>48</v>
      </c>
      <c r="D7" s="9">
        <v>2</v>
      </c>
      <c r="E7" s="9">
        <f>D10*4</f>
        <v>32</v>
      </c>
      <c r="F7" s="9" t="s">
        <v>43</v>
      </c>
      <c r="G7" s="11" t="s">
        <v>46</v>
      </c>
      <c r="H7" s="11">
        <v>42.254300000000001</v>
      </c>
      <c r="I7" s="11">
        <f>H7*E7</f>
        <v>1352.1376</v>
      </c>
    </row>
    <row r="8" spans="2:9">
      <c r="B8" s="54" t="s">
        <v>49</v>
      </c>
      <c r="C8" s="54"/>
      <c r="D8" s="54"/>
      <c r="E8" s="54"/>
      <c r="F8" s="54"/>
      <c r="G8" s="54"/>
      <c r="H8" s="54"/>
      <c r="I8" s="16">
        <f>SUM(I4:I7)</f>
        <v>4002.5532800000001</v>
      </c>
    </row>
    <row r="10" spans="2:9">
      <c r="C10" s="14" t="s">
        <v>50</v>
      </c>
      <c r="D10" s="15">
        <v>8</v>
      </c>
    </row>
  </sheetData>
  <mergeCells count="2">
    <mergeCell ref="B2:I2"/>
    <mergeCell ref="B8:H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8"/>
  <sheetViews>
    <sheetView showGridLines="0" workbookViewId="0">
      <selection activeCell="E15" sqref="E15"/>
    </sheetView>
  </sheetViews>
  <sheetFormatPr defaultColWidth="9" defaultRowHeight="15"/>
  <cols>
    <col min="1" max="1" width="1.85546875" customWidth="1"/>
    <col min="3" max="3" width="14.7109375" customWidth="1"/>
    <col min="4" max="4" width="14.28515625" customWidth="1"/>
    <col min="5" max="5" width="14.5703125" customWidth="1"/>
    <col min="6" max="8" width="15" customWidth="1"/>
  </cols>
  <sheetData>
    <row r="2" spans="2:8">
      <c r="B2" s="1" t="s">
        <v>51</v>
      </c>
    </row>
    <row r="4" spans="2:8" ht="24" customHeight="1">
      <c r="B4" s="2" t="s">
        <v>52</v>
      </c>
      <c r="C4" s="3">
        <v>45352</v>
      </c>
      <c r="D4" s="3">
        <v>45384</v>
      </c>
      <c r="E4" s="3">
        <v>45416</v>
      </c>
      <c r="F4" s="3">
        <v>45448</v>
      </c>
      <c r="G4" s="3">
        <v>45480</v>
      </c>
      <c r="H4" s="3">
        <v>45512</v>
      </c>
    </row>
    <row r="5" spans="2:8" ht="24" customHeight="1">
      <c r="B5" s="2" t="s">
        <v>53</v>
      </c>
      <c r="C5" s="4">
        <f>Composição!$I$18/12</f>
        <v>22696.826106666664</v>
      </c>
      <c r="D5" s="4">
        <f>Composição!$I$18/12</f>
        <v>22696.826106666664</v>
      </c>
      <c r="E5" s="4">
        <f>Composição!$I$18/12</f>
        <v>22696.826106666664</v>
      </c>
      <c r="F5" s="4">
        <f>Composição!$I$18/12</f>
        <v>22696.826106666664</v>
      </c>
      <c r="G5" s="4">
        <f>Composição!$I$18/12</f>
        <v>22696.826106666664</v>
      </c>
      <c r="H5" s="4">
        <f>Composição!$I$18/12</f>
        <v>22696.826106666664</v>
      </c>
    </row>
    <row r="6" spans="2:8" ht="6.95" customHeight="1">
      <c r="B6" s="5"/>
      <c r="H6" s="6"/>
    </row>
    <row r="7" spans="2:8" ht="24" customHeight="1">
      <c r="B7" s="2" t="s">
        <v>52</v>
      </c>
      <c r="C7" s="3">
        <v>45544</v>
      </c>
      <c r="D7" s="3">
        <v>45576</v>
      </c>
      <c r="E7" s="3">
        <v>45608</v>
      </c>
      <c r="F7" s="3">
        <v>45640</v>
      </c>
      <c r="G7" s="3">
        <v>45672</v>
      </c>
      <c r="H7" s="3">
        <v>45704</v>
      </c>
    </row>
    <row r="8" spans="2:8" ht="24" customHeight="1">
      <c r="B8" s="2" t="s">
        <v>53</v>
      </c>
      <c r="C8" s="4">
        <f t="shared" ref="C8:H8" si="0">C5</f>
        <v>22696.826106666664</v>
      </c>
      <c r="D8" s="4">
        <f t="shared" si="0"/>
        <v>22696.826106666664</v>
      </c>
      <c r="E8" s="4">
        <f t="shared" si="0"/>
        <v>22696.826106666664</v>
      </c>
      <c r="F8" s="4">
        <f t="shared" si="0"/>
        <v>22696.826106666664</v>
      </c>
      <c r="G8" s="4">
        <f t="shared" si="0"/>
        <v>22696.826106666664</v>
      </c>
      <c r="H8" s="4">
        <f t="shared" si="0"/>
        <v>22696.826106666664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Composição</vt:lpstr>
      <vt:lpstr>EPI</vt:lpstr>
      <vt:lpstr>MENSAL</vt:lpstr>
      <vt:lpstr>Composição!Area_de_impressao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Mendonça</dc:creator>
  <cp:lastModifiedBy>Helen Cristina Batista</cp:lastModifiedBy>
  <cp:lastPrinted>2024-02-05T16:40:34Z</cp:lastPrinted>
  <dcterms:created xsi:type="dcterms:W3CDTF">2015-06-05T18:19:00Z</dcterms:created>
  <dcterms:modified xsi:type="dcterms:W3CDTF">2024-02-05T16:45:33Z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84180640810343D3AE459DE9A82443CD_13</vt:lpwstr>
  </property>
  <property fmtid="{D5CDD505-2E9C-101B-9397-08002B2CF9AE}" pid="3" name="KSOProductBuildVer">
    <vt:lpwstr>1046-12.2.0.13412</vt:lpwstr>
  </property>
</Properties>
</file>