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PROJETOS PMA\UBS PINHEIROS\DOCUMENTOS PARA ENVIAR\"/>
    </mc:Choice>
  </mc:AlternateContent>
  <xr:revisionPtr revIDLastSave="0" documentId="13_ncr:1_{23DACA46-72FA-4186-8DA4-158CD877387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OTAÇOES" sheetId="4" r:id="rId1"/>
  </sheets>
  <definedNames>
    <definedName name="_xlnm.Print_Area" localSheetId="0">COTAÇOES!$A$1:$G$148</definedName>
  </definedNames>
  <calcPr calcId="179021"/>
</workbook>
</file>

<file path=xl/calcChain.xml><?xml version="1.0" encoding="utf-8"?>
<calcChain xmlns="http://schemas.openxmlformats.org/spreadsheetml/2006/main">
  <c r="E67" i="4" l="1"/>
  <c r="G67" i="4" s="1"/>
  <c r="G118" i="4"/>
  <c r="G117" i="4"/>
  <c r="E116" i="4"/>
  <c r="G116" i="4" s="1"/>
  <c r="G119" i="4" s="1"/>
  <c r="E111" i="4"/>
  <c r="G111" i="4" s="1"/>
  <c r="E110" i="4"/>
  <c r="G110" i="4" s="1"/>
  <c r="E109" i="4"/>
  <c r="G109" i="4" s="1"/>
  <c r="G112" i="4" s="1"/>
  <c r="E104" i="4"/>
  <c r="G104" i="4" s="1"/>
  <c r="E103" i="4"/>
  <c r="G103" i="4" s="1"/>
  <c r="E102" i="4"/>
  <c r="G102" i="4" s="1"/>
  <c r="G97" i="4"/>
  <c r="E96" i="4"/>
  <c r="G96" i="4" s="1"/>
  <c r="E95" i="4"/>
  <c r="G95" i="4" s="1"/>
  <c r="E90" i="4"/>
  <c r="G90" i="4" s="1"/>
  <c r="E89" i="4"/>
  <c r="G89" i="4" s="1"/>
  <c r="E88" i="4"/>
  <c r="G88" i="4" s="1"/>
  <c r="E83" i="4"/>
  <c r="G83" i="4" s="1"/>
  <c r="E82" i="4"/>
  <c r="G82" i="4" s="1"/>
  <c r="E81" i="4"/>
  <c r="G81" i="4" s="1"/>
  <c r="E76" i="4"/>
  <c r="G76" i="4" s="1"/>
  <c r="E75" i="4"/>
  <c r="G75" i="4" s="1"/>
  <c r="E74" i="4"/>
  <c r="G74" i="4" s="1"/>
  <c r="E69" i="4"/>
  <c r="G69" i="4" s="1"/>
  <c r="E68" i="4"/>
  <c r="G68" i="4" s="1"/>
  <c r="E60" i="4"/>
  <c r="G60" i="4" s="1"/>
  <c r="G61" i="4"/>
  <c r="E62" i="4"/>
  <c r="G62" i="4" s="1"/>
  <c r="G105" i="4" l="1"/>
  <c r="G91" i="4"/>
  <c r="G98" i="4"/>
  <c r="G84" i="4"/>
  <c r="G70" i="4"/>
  <c r="G77" i="4"/>
  <c r="G63" i="4"/>
  <c r="F79" i="4" l="1"/>
  <c r="G139" i="4"/>
  <c r="G138" i="4"/>
  <c r="G137" i="4"/>
  <c r="G132" i="4"/>
  <c r="G131" i="4"/>
  <c r="G130" i="4"/>
  <c r="G125" i="4"/>
  <c r="G124" i="4"/>
  <c r="G123" i="4"/>
  <c r="F114" i="4"/>
  <c r="F107" i="4"/>
  <c r="F100" i="4"/>
  <c r="F93" i="4"/>
  <c r="F86" i="4"/>
  <c r="F72" i="4"/>
  <c r="F58" i="4"/>
  <c r="G55" i="4"/>
  <c r="G54" i="4"/>
  <c r="G53" i="4"/>
  <c r="G140" i="4" l="1"/>
  <c r="F135" i="4" s="1"/>
  <c r="G133" i="4"/>
  <c r="F128" i="4" s="1"/>
  <c r="G126" i="4"/>
  <c r="F121" i="4" s="1"/>
  <c r="G56" i="4"/>
  <c r="F65" i="4"/>
  <c r="F51" i="4" l="1"/>
  <c r="G48" i="4"/>
  <c r="G47" i="4"/>
  <c r="G46" i="4"/>
  <c r="G41" i="4"/>
  <c r="G40" i="4"/>
  <c r="G39" i="4"/>
  <c r="G42" i="4" l="1"/>
  <c r="F37" i="4" s="1"/>
  <c r="G49" i="4"/>
  <c r="G34" i="4"/>
  <c r="G33" i="4"/>
  <c r="G32" i="4"/>
  <c r="F44" i="4" l="1"/>
  <c r="G35" i="4"/>
  <c r="F30" i="4" s="1"/>
  <c r="G27" i="4"/>
  <c r="G26" i="4"/>
  <c r="G25" i="4"/>
  <c r="G20" i="4"/>
  <c r="G19" i="4"/>
  <c r="G18" i="4"/>
  <c r="G28" i="4" l="1"/>
  <c r="G21" i="4"/>
  <c r="F16" i="4" l="1"/>
  <c r="F23" i="4"/>
  <c r="G13" i="4"/>
  <c r="G12" i="4"/>
  <c r="G11" i="4"/>
  <c r="G6" i="4"/>
  <c r="G5" i="4"/>
  <c r="G4" i="4"/>
  <c r="G7" i="4" l="1"/>
  <c r="G14" i="4"/>
  <c r="F2" i="4" l="1"/>
  <c r="F9" i="4"/>
</calcChain>
</file>

<file path=xl/sharedStrings.xml><?xml version="1.0" encoding="utf-8"?>
<sst xmlns="http://schemas.openxmlformats.org/spreadsheetml/2006/main" count="323" uniqueCount="156">
  <si>
    <t>M²</t>
  </si>
  <si>
    <t>TIJOLO ECOLÓGICO</t>
  </si>
  <si>
    <t>U</t>
  </si>
  <si>
    <t>CONECTOR DE PRESSÃO EM AÇO GALVANIZADO A FOGO, COM RABICHO DE ROSCA MECÂNICA Ø3/8" E CABO #50mm²</t>
  </si>
  <si>
    <t>FILTRO VOLUMETRICO MODELO VF1</t>
  </si>
  <si>
    <t>FREIO D'ÁGUA Ø100</t>
  </si>
  <si>
    <t>SIFÃO LADRÃO</t>
  </si>
  <si>
    <t>SISTEMA AUTOMÁTICO DE REALIMENTAÇÃO 3/4" CONTENDO BÓIA AUTOMÁTICA DE NÍVEL</t>
  </si>
  <si>
    <t>CONJUNTO FLUTUANTE DE SUCÇÃO Ø 1"</t>
  </si>
  <si>
    <t>PRESSURIZADOR  (SILENCIOSO)  AUTOMÁTICO  COM  PRESSOSTATO,  POTENCIA  0,5HP  - 19mca 2.000 l/h</t>
  </si>
  <si>
    <t>POSTO DE CONSUMO COMPLETO OXIGÊMIO/VÁCUO</t>
  </si>
  <si>
    <t>REGULADOR PRESSÃO ALIANÇA 76506/3 ENTRA 1/8" - 7KG/H - EST. ÚNICO</t>
  </si>
  <si>
    <t>MANGUEIRA PVC FLEXIVEL DRENO AR CONDICIONADO</t>
  </si>
  <si>
    <t>PLACA EM CHAPA DE AÇO ESCOVADO  E = 1 MM (15X40)</t>
  </si>
  <si>
    <t>LETRA CAIXA ACM CONFORME PROJETO (ORÇAMENTO DE ACORDO COM O NOME DA UBS)</t>
  </si>
  <si>
    <t>CODIGO</t>
  </si>
  <si>
    <t>UNIDADE</t>
  </si>
  <si>
    <t>R$</t>
  </si>
  <si>
    <t>VALOR</t>
  </si>
  <si>
    <t>COEFICIENTE</t>
  </si>
  <si>
    <t>VALOR TOTAL</t>
  </si>
  <si>
    <t>VALOR - MÉDIA</t>
  </si>
  <si>
    <t>COTAÇÕES</t>
  </si>
  <si>
    <t>CNPJ: 39.452.089/0001-62</t>
  </si>
  <si>
    <t>CNPJ: 19.385.524/0001-76</t>
  </si>
  <si>
    <t>URBAN ECOHOUSE CONSTRUTORA E FABRICANTE DE TIJOLOS ECOLÓGICOS LTDA                                                                                                                                                                                                                   TELEFONE :   (11) 96180-7355/ (11) 97464-6220                                                                                                                         ENDEREÇO : Rua Sever do Vouga, 412 - Recreio Estoril, 12944-006, Atibaia, SP                                                                                                                                               LINK: https://urbanecohouse.com.br/</t>
  </si>
  <si>
    <t>SEMENTE ORGÂNICA                                                                                                                                                                                                             TELEFONE : (46) 2604-0481/ (46) 99134-6271                                                                                                                            ENDEREÇO : Rua Rogério das Chaves, 1248, Fraron, Pato Branco, PR - 85503-408                                                                                                                                                LINK: https://www.sementeorganica.com/</t>
  </si>
  <si>
    <t>TIJOLO ECOMODULAR FÁBRICA E CONSTRUTORA                                                                                                                                                                                                                                                                                                                                                   TELEFONE :  (31) 99892-5067/ (31) 98820-1990                                                                                                                            RUA : Av Coronel Juventino Dias, 713
Centro - Pedro Leopoldo/MG, 33250156                                                                                                                                                LINK: https://tijoloecomodular.com.br/</t>
  </si>
  <si>
    <t>CNPJ:12.559.534/0001-31</t>
  </si>
  <si>
    <t xml:space="preserve">LG ESQUADRIAS                                                                                                                                                                                                                 TELEFONE :  (37) 99814-9996                                                                                                                     ENDEREÇO : Avenida Dr. João Vaz Sobrinho 1185, Arcos - MG, 35588-000                                                                                                                                                </t>
  </si>
  <si>
    <t>CNPJ: 24.496.142/0002-30</t>
  </si>
  <si>
    <t>DIVIDROS                                                                                                                                                                                                          TELEFONE : (37)3512-9000                                                                                                                            ENDEREÇO : Rua Goiás, 2020 - Vila Santo Antonio, Divinópolis - MG, 35500-617                                                                                                                                              LINK: https://dividros.com.br/</t>
  </si>
  <si>
    <t>CNPJ: 19.103.597/0001-28</t>
  </si>
  <si>
    <t xml:space="preserve">SERVE VIDROS                                                                                                                                                                                                                                                                                                                                                TELEFONE : (37) 3351-5114/(37)9-8801-1817                                                                                                                          RUA :  Avenida Dr. João Vaz Sobrinho, 352 - Centro, Arcos - MG, 35588-000                                                                                                                                            </t>
  </si>
  <si>
    <t>CNPJ:10.735.621/0001-77</t>
  </si>
  <si>
    <t xml:space="preserve">DISJUNTOR CAIXA MOLDADA TRIPOLAR TERMOMANÉTICO FIXO 380/450V 150A 25KA A2C20TMF150 FF ABB
</t>
  </si>
  <si>
    <t>DIMENSIONAL A SONEPAR COMPANY                                                                                                                                                                                      TELEFONE : (31) 3036.0660                                                                                                                         ENDEREÇO : Rua João Lúcio Brandão,204 - Belo Horizonte - MG - Prado - 30411-046                                                                                                                                          LINK: https://www.dimensional.com.br/</t>
  </si>
  <si>
    <t>CNPJ: 56.545.742/0007-42</t>
  </si>
  <si>
    <t>APS COMPONENTES ELÉTRICOS                                                                                                                                                                                           TELEFONE : (11) 5645-0800 / (11) 5555-3800 /                      (11) 97096-2326                                                                                                                      ENDEREÇO : Rua Trinta de Outubro, 65 - Socorro, São Paulo - SP, 04776-050                                                                                                                                           LINK: https://apscomponentes.com.br/</t>
  </si>
  <si>
    <t>CNPJ:04.031.962/0001-69</t>
  </si>
  <si>
    <t>MULTIDRIVE                                                                                                                                                                                                          TELEFONE : (19) 3838 - 9800 /  (19) 98411-0246                                                                                                                          ENDEREÇO : Rua José Gonçalves da Silva, 30 - Sumaré - SP                                                                                                                                            LINK: http://www.multidrive.com.br/</t>
  </si>
  <si>
    <t>CNPJ: 05.500.809/0001-04</t>
  </si>
  <si>
    <t xml:space="preserve">CONDULETE 3/4"" TRAMONTINA EM ALUMÍNIO COM TAMPA SEM PINTURA </t>
  </si>
  <si>
    <t>CNPJ:50.970.342/0001-02</t>
  </si>
  <si>
    <t>DUTRA MÁQUINAS                                                                                                                                                                                                          TELEFONE : (11) 2795-8800 / (11) 5108-0234                                                                                                                         ENDEREÇO : Av. Serafim Gonçalves Pereira, 340 – Pq. Novo Mundo, São Paulo/SP – CEP 02179-000                                                                                                                                         LINK: https://www.dutramaquinas.com.br/</t>
  </si>
  <si>
    <t>CNPJ:09.556.239/0001-17</t>
  </si>
  <si>
    <t>LOJA DO MECÂNICO                                                                                                                                                                                                       TELEFONE : (11) 3508-9979 /  (16) 3713-1700                                                                                                         ENDEREÇO :Av. Dr. Ismael Alonso Y Alonso, 1077, Centro
Franca-SP - CEP: 14400-770                                                                                                                                LINK: https://www.lojadomecanico.com.br/</t>
  </si>
  <si>
    <t>CNPJ:24.645.513/0001-18</t>
  </si>
  <si>
    <t>LOJA UNIVERSO DO LAR                                                                                                                                                                                            TELEFONE :  (51) 9 2003 9042                                                                                                                        ENDEREÇO :  Rua Tiradentes,17 Centro-Canoas/RS              CEP: 92010260                                                                                                                                           LINK: https://www.universodolar.com.br/</t>
  </si>
  <si>
    <t>DISJUNTOR DR BIPOLAR FUGA DIFERENCIAL RESIDUAL 2P 32A DDR TOMZN</t>
  </si>
  <si>
    <t>CNPJ:10.490.181/0001-35</t>
  </si>
  <si>
    <t>MADEIRA MADEIRA                                                                                                                                                                                                 TELEFONE : 0800 080 0099 / (41) 4063-7105                                                                                                                    ENDEREÇO :Rua Marechal Deodoro, nº 717 Centro - Curitiba, Paraná                                                                                                                                         LINK: https://www.madeiramadeira.com.br/</t>
  </si>
  <si>
    <t xml:space="preserve">LG SISTEMAS                                                                                                                                                                                                          TELEFONE : (11) 5565-5364                                                                                                                          ENDEREÇO : Rua Zike  Apt43a, Jardim Ubirajara(Zona Sul São Paulo - SP) 04458-000                                                                                                                                       </t>
  </si>
  <si>
    <t>CNPJ: 15.085.576/0001-76</t>
  </si>
  <si>
    <t>CNPJ: 32.906.052/0001-18</t>
  </si>
  <si>
    <t xml:space="preserve">ARG DISTRIBUIDORA                                                                                                                                                                                                          TELEFONE : (21) 2234-9772                                                                                                                         ENDEREÇO : Avenida Papa João XXIII, 157 Rio Varzea - Itaboraí/RJ CEP:24812010                                                                                                                                    </t>
  </si>
  <si>
    <t>INDÚSTRIA GOMES                                                                                                                                                                                                          TELEFONE : (32) 3222-5044 / (32) 3222-5131 / (32) 3222-5132                                                                                                                          ENDEREÇO : Avenida Presidente Juscelino Kubitschek, 5503 Nova Era - CEP: 36087-000 , Juiz de Fora MG                                                                                                                                            LINK: http://www.industriagomes.com.br/home</t>
  </si>
  <si>
    <t>CNPJ:21.613.351/0001-48</t>
  </si>
  <si>
    <t>ELETROTRAFO                                                                                                                                                                                                          TELEFONE : (43) 3520-5000                                                                                                                         ENDEREÇO : Av. Dr. Francisco Lacerda Jr., 1551 - Centro - CEP 86.300-000                                                                                                                                             LINK: https://www.eletrotrafo.com.br/</t>
  </si>
  <si>
    <t>CNPJ:  80.224.785/0001-15</t>
  </si>
  <si>
    <t>CNPJ: 85.014.793 / 0001-50</t>
  </si>
  <si>
    <t>ELETRORASTRO                                                                                                                                                                                           TELEFONE : (41) 36613100                                                                                                                       ENDEREÇO : Rodovia Deputado João Leopoldo Jacomel, 11922 - CentroPinhais PR                                                                                                                                            LINK: https://www.eletrorastro.com.br/</t>
  </si>
  <si>
    <t>QUADRO DE DISTRIBUIÇÃO DE ENERGIA EM CHAPA DE AÇO GALVANIZADO, DE EMBUTIR, COM BARRAMENTO TRIFÁSICO, PARA 74 DISJUNTORES DIN 150A - FORNECIMENTO E INSTALAÇÃO (70 CIRCUITOS + GERAL + DR)</t>
  </si>
  <si>
    <t>CNPJ: 39.795.516/0001-05</t>
  </si>
  <si>
    <t>INOV ETIQUETAS                                                                                                                                                                                                          TELEFONE : (43) 99807-5813                                                                                                                          ENDEREÇO : Rua Assembléia,472 - Jd. Casa Grande- Cambé- PR - CEP 86191-210                                                                                                                                          LINK: https://inovetiquetas.com.br/</t>
  </si>
  <si>
    <t>CNPJ:05.873.018.0001/11</t>
  </si>
  <si>
    <t xml:space="preserve">SIMOES E DIAS IMPRESSÕES GRAFICOS LTDA                                                                                                                                                                                                     TELEFONE : (37) 3351-2623                                                                                                                       ENDEREÇO :Avenida Armando Franco, 143, Centro, Bambuí-MG, CEP:38900000                                                                                                                           </t>
  </si>
  <si>
    <t>CNPJ: 18.426.600/0001-81</t>
  </si>
  <si>
    <t xml:space="preserve">A3 ELETRO COMERCIAL                                                                                                                                                                                          TELEFONE : (11) 3228-1577                                                                                                                         ENDEREÇO : Avenida Prestes Maia, 535 - Centro Histórico de São Paulo, São Paulo - SP, 01031-000                                                                                                                                            LINK: https://www.a3eletro.com.br/ </t>
  </si>
  <si>
    <t>CNPJ: 47.478.326/0001-92</t>
  </si>
  <si>
    <t>CNPJ: 32.212.269/0001-28</t>
  </si>
  <si>
    <t>PORTAL ELÉTRICO.COM                                                                                                                                                                                                     TELEFONE : (19) 98915-7056                                                                                                                         ENDEREÇO :  Rua Samuel Heusi, 579, Sala 1002 C, CENTRO, ITAJAI - SC, 88301-320                                                                                                                                      LINK: https://www.portaleletrico.com.br/</t>
  </si>
  <si>
    <t>CNPJ: 47.674.429/0003-90</t>
  </si>
  <si>
    <t xml:space="preserve"> ANDRA                                                                                                                                                                                                         TELEFONE : (11) 95270 7000 / (11) 3855-7000 / (11) 3352-7000                                                                                                               ENDEREÇO : Av. Casa Verde, 3031 CEP:02519-200 São Paulo, SP, Brasil                                                                                                                                          LINK: https://www.andra.com.br/</t>
  </si>
  <si>
    <t>CHUVEIRO ELÉTRICO ACESSÍVEL 220V, POTÊNCIA 6500W, FORNECIMENTO E INSTALAÇÃO (7500W)</t>
  </si>
  <si>
    <t>CNPJ: 46.465.424/0001-22</t>
  </si>
  <si>
    <t>AZZAX                                                                                                                                                                                                         TELEFONE :  (11) 97497-8261                                                                                                                       ENDEREÇO : Alameda dos Guatás 886 Bairro: Saude
CEP: 04053-042 São Paulo, São Paulo                                                                                                                                            LINK: https://www.azzax.com.br/</t>
  </si>
  <si>
    <t xml:space="preserve">CNPJ:31.036.376/0001-80 </t>
  </si>
  <si>
    <t>CENTER LI                                                                                                                                                                                           TELEFONE : (11) 98202-1835/ (11) 98202-1835                                                                                                                         ENDEREÇO : Rua General Osorio,100, Santa Paula, 09541-320, São Caetano do Sul, SP                                                                                                                                             LINK: https://www.centerli.com.br/</t>
  </si>
  <si>
    <t xml:space="preserve">CNPJ: 45.318.884/0001-65 </t>
  </si>
  <si>
    <t>RADIOARTE                                                                                                                                                                                                           TELEFONE :  (13)99645-5508 / (13) 2138-9660 / (13) 3273-1939                                                                                                                        ENDEREÇO : Avenida Afonso Pena, 377 - Macuco, Santos - SP                                                                                                                                            LINK: https://www.radioarte.com.br/</t>
  </si>
  <si>
    <t xml:space="preserve">DELICATTA SOUÇÕES EM AMBIENTES PLANEJADOS                                                                                                                                                                                            TELEFONE :  (37)3351-7024/ (37) 99809-5347                                                                                                                        ENDEREÇO : Avenida Dr. João Vaz Sobrinho, Trecho II, 1240,Centro,Arcos/MG, CEP:35588-000                                                                                                                                             LINK: https://www.delicattasap.com.br/index </t>
  </si>
  <si>
    <t>CNPJ:31.615.440/0001-87</t>
  </si>
  <si>
    <t>REVESTIMENTO EM MDF - Conforme projeto (Duratex Carvalho)</t>
  </si>
  <si>
    <t>REFORMA LÁ MATERIAL DE CONSTRUÇÃO                                                                                                                                                                    TELEFONE : (19) 2144-6769 (11)95822-6391                                                                                                                    ENDEREÇO : Rua Regente Feijó, 524, Centro, Campinas, SP CEP 13013-051                                                                                                                                             LINK: https://www.reformala.com.br/</t>
  </si>
  <si>
    <t>CNPJ:  38.412.506/0001-80</t>
  </si>
  <si>
    <t>CNPJ:  26.662.514/0001-04</t>
  </si>
  <si>
    <t>ECOSOLI SOLUÇÕES EM ENERGIA SOLAR                                                                                                                                                                                       TELEFONE : (19) 92003-2135                                                                                                                         ENDEREÇO : Avenida dos Imigrantes 496, Jardim Italia, Vinhedo, SP - CEP 13289-062                                                                                                                                             LINK: https://www.ecosoli.com.br/</t>
  </si>
  <si>
    <t>CNPJ: 22.245.660/0001-75</t>
  </si>
  <si>
    <t>ECO SUSTENTÁVEL EQUIPAMENTOS E SOLUÇÕES AMBIENTAIS                                                                                                                                                                                                     TELEFONE : (43) 3342-9389 (43)99818-5607                                                                                                                        ENDEREÇO : Avenida Harry, Prochet, 550, sala 01-B, Londrina  -PR     CEP 86047-040                                                                                                                                         LINK:  https://www.ecosustentavel.eng.br/</t>
  </si>
  <si>
    <t>CNPJ: 22.934.813/0001-91</t>
  </si>
  <si>
    <t>CASA DA CISTERNA SOLUÇÕES SUSTENTÁVEIS                                                                                                                                                                                TELEFONE : (47)3278-8665 (47)98816-0338                                                                                                                         ENDEREÇO :  Rua Capinzal 439 America, Joinville, SC, CEP 89204-120                                                                                                                                          LINK: https://www.casadacisterna.com.br/</t>
  </si>
  <si>
    <t>CNPJ:  18.552.346/0001-68</t>
  </si>
  <si>
    <t>OLSIT SERVISÇOS DIGITAIS LTDA                                                                                                                                                                                                 TELEFONE : (41)3254-5821                                                                                                                         ENDEREÇO :  Avenida Candido Hartmann, 590, Bigorrilho - Curitiba, PR CEP 80730-440                                                                                                                                           LINK: https://olist.com/pt-br/</t>
  </si>
  <si>
    <t>CNPJ:  38.468.836/0001-98</t>
  </si>
  <si>
    <t>CHUVIA                                                                                                                                                                                    TELEFONE :  (19) 98772-0050                                                                                                                        ENDEREÇO : Rua Emilio Henking, 96, Bloco 10A, Vila Rossi Borghi e Siqueira, Campinas - SP CEP 13070-261                                                                                                                                             LINK: https://www.chuvia.com.br/</t>
  </si>
  <si>
    <t>CNPJ:  12.872.337/0001-78</t>
  </si>
  <si>
    <t>ECO RACIONAL                                                                                                                                                                                                   TELEFONE :(43) 3361-3430 (43) 98403-9822                                                                                                                          ENDEREÇO : Rua Benjamin Costant 129, Cornelio Procopio, PR CEP 86300-000                                                                                                                                             LINK: https://www.ecoracional.com.br/</t>
  </si>
  <si>
    <t xml:space="preserve">PLUVIA SOLUÇÕES EM CAPTAÇÃO DE ÁGUA DE CHUVA                                                                                                                                                                                         TELEFONE :  (19) 98772-0050                                                                                                                        ENDEREÇO : Rua Emilio Henking, 96, Bloco 10A, Vila Rossi Borghi e Siqueira, Campinas - SP CEP 13070-261                                                                                                                                             LINK: https://www.pluvia.com.br/ </t>
  </si>
  <si>
    <t>CNPJ: 81.192.163/0001-15</t>
  </si>
  <si>
    <t>INDUSTRIAL MOTORORES                                                                                                                                                                                            TELEFONE : (41) 3288-2485                                                                                                                          ENDEREÇO :  Avenida Frederico Lambertucci, 759, Fazendinha, Curitiba, pR - CEP 81330-000                                                                                                                                             LINK: https://www.industrialmotores.com.br/</t>
  </si>
  <si>
    <t>CNPJ:  32.482.528/0001-30</t>
  </si>
  <si>
    <t>SOLAR E SOL AQUECEDORES                                                                                                                                                                                           TELEFONE : (62) 3181-0298 (62) 3181-0298                                                                                                                       ENDEREÇO : Rua S1, 674, Setor Bueno, Goiânia, GO - CEP 74230-220                                                                                                                                            LINK: https://www.solaresol.com.br/</t>
  </si>
  <si>
    <t>CNPJ:  23.597.444/0001-51</t>
  </si>
  <si>
    <t>REDUT                                                                                                                                                                  TELEFONE :  (1) 99116-8812                                                                                                                        ENDEREÇO : Rua Guilherme Raposo de Amereica, 32-Cidade Nautica, São Vicente - SP CEP 11350-200                                                                                                                                            LINK: https://www.redut.com.br/</t>
  </si>
  <si>
    <t>CNPJ: 33.045.555/0001-09</t>
  </si>
  <si>
    <t>PREVTECH EQUIPAMENTOS E MÓVEIS                                                                                                                                                                                                      TELEFONE : (11) 96580-0646 (11)2865-6640                                                                                                                         ENDEREÇO :  Rua Aparecida de São Manuel,229- Vila Nova York, São Paulo - Sp CEP 03480-010                                                                                                                                            LINK: https://www.prevtech.com.br/</t>
  </si>
  <si>
    <t>CNPJ:  06.189.855/0001-99</t>
  </si>
  <si>
    <t>MEDSYSTEM  EQUIPAMENTOS MEDICOS EIRELI                                                                                                                                                                                                     TELEFONE : (15) 324-3490 (15)99666-6540                                                                                                                        ENDEREÇO :  Avenida Roque Gabriel, 957, Sorocaba - SP CEP 18085-645                                                                                                                                           LINK: https://www.medsystemhospitalar.com.br/</t>
  </si>
  <si>
    <t>CNPJ: 37.152.036/0001-09</t>
  </si>
  <si>
    <t>MAGAZINE TOOLS                                                                                                                                                                                                   TELEFONE : (11) 93704-6206                                                                                                                          ENDEREÇO : Rua Adolfo Laves, 69 Santo André , SP  CEP 09060-390                                                                                                                                          LINK: https://www.magazinetools.com.br/</t>
  </si>
  <si>
    <t>CNPJ: 12.481.272/0001-30</t>
  </si>
  <si>
    <t>GÁS CENTER - ACESSÓRIOS PARA ÁS                                                                                                                                                                                                TELEFONE : (41) 99128-8686 (41)34044-4606                                                                                                                   ENDEREÇO : Rua André de Barros nº 21, Centro de Curitiba - PR, CEP 8120-000                                                                                                                                          LINK: https://www.gascenter.com.br/</t>
  </si>
  <si>
    <t>CNPJ: 01.067.986/0001-80</t>
  </si>
  <si>
    <t>CONSIGÁS COMÉRCIO DE PEÇAS E APARELHOS A GÁS                                                                                                                                                                                                          TELEFONE : (41)3345-7442 (41)99644-0353                                                                                                                         ENDEREÇO : Rua Carlos Klemtz, 45- Portão, Curitiba - PR CEP 8120-000                                                                                                                                            LINK: https://www.consigaspecas.com.br/</t>
  </si>
  <si>
    <t>CNPJ:  62.978.978/0001-80</t>
  </si>
  <si>
    <t>CASA MIMOSA HIDRÁULICA E ACABAMENTOS                                                                                                                                                                                     TELEFONE : (11)2782-5500 (11)94024-2400                                                                                                                         ENDEREÇO : Avenida Dezenove de Janeiro, 391 a 421, Vila Carrão, São Paulo - SP CEP 03449-000                                                                                                                                     LINK: https://www.casamimosa.com.br/</t>
  </si>
  <si>
    <t>CNPJ: 30.058821.0001-40</t>
  </si>
  <si>
    <t>FRIOPAR COMERCIAL                                                                                                                                                                                 TELEFONE : (41) 98795-9320 (41)3367-04                                                                                                                          ENDEREÇO : Rua Percy Feliciano de Castilho 447, Bairro Alto, Curitiba, PR 82820-380                                                                                                                                            LINK: https://frioparcomercial.com.br/</t>
  </si>
  <si>
    <t>CNPJ:  03.343.938/0001-00</t>
  </si>
  <si>
    <t>EMBRAR EQUIPAMENTOS E COMPONENTES LTDA                                                                                                                                                                                    TELEFONE : (54)3212-4466                                                                                                                       ENDEREÇO :  Rua Luiz Michielon, 1180, bairro Lurdes, Caxias do Sul, RS CEP 95074-000                                                                                                                                            LINK: https://www.embrar.com.br/</t>
  </si>
  <si>
    <t>CNPJ:  22.755.966/0001-71</t>
  </si>
  <si>
    <t>FS REFRIGERAÇÃO                                                                                                                                                                                 TELEFONE :  (91)98289-1338                                                                                                                         ENDEREÇO :  Rua Nossa Senhora de Fatima, 695, Marambaia, Belem , PR CEP 66615-140                                                                                                                                           LINK: https://www.fsrefrigeracaobelem.com.br/</t>
  </si>
  <si>
    <t xml:space="preserve">ARTNOX                                                                                                                                                                                     TELEFONE : (37) 4141 2090                                                                                                                         ENDEREÇO : Rua Alameda Rio Xingu, 631, Tietê, Divinópolis/MG,  CEP 35502-479                                                                                                                                            </t>
  </si>
  <si>
    <t xml:space="preserve">ROMINHO PLACAS                                                                                                                                                                                               TELEFONE :  (37) 99913-9773                                                                                                                 ENDEREÇO : Rua Lucas Luis de Faria, 1004, Santo Antônio, Arcos/MG CEP:35588-000                                                                                                                                           </t>
  </si>
  <si>
    <t>CNPJ:19.939.871/0001-01</t>
  </si>
  <si>
    <t>ALIGRAF                                                                                                                                                                                                        TELEFONE : (37) 99922-8200                                                                                                                         ENDEREÇO : Rua Euclásio,316, Santa Efigênia, Belo Horizonte - MG, 30260-220                                                                                                                                            LINK: https://aligraf.com.br/</t>
  </si>
  <si>
    <t>CNPJ: 41.626.675/0001-28</t>
  </si>
  <si>
    <t xml:space="preserve">ACM PLACAS                                                                                                                                                                               TELEFONE : (37) 99811-0256                                                                                                                    ENDEREÇO  :Rua Adecio Bernardes,31, Guadalupe, Lagoa da Prata/MG, CEP 35590-000                                                                                                                                           </t>
  </si>
  <si>
    <t>CNPJ: 34.976.188/0001-20</t>
  </si>
  <si>
    <t xml:space="preserve">IDEALIZATO                                                                                                                                                                                           TELEFONE : (37) 3405-0666                                                                                                                         ENDEREÇO : Avenida Marginal II, 401 - Distrito Industrial II, Arcos - MG, 35588-000                                                                                                                                           </t>
  </si>
  <si>
    <t>CNPJ: 23.327.519/0001-84</t>
  </si>
  <si>
    <t>METÁLICA MÓVEIS                                                                                                                                                                                                TELEFONE : (37)3359-7900 (37)99921-5151                                                                                                                          ENDEREÇO : Avenida Governador  Valadares, 942, Arcos - MG, 35588-000                                                                                                                                             LINK: https://www.metalicamoveis.com.br/</t>
  </si>
  <si>
    <t>CNPJ: 18.306.662/0001-50</t>
  </si>
  <si>
    <t>CP-052</t>
  </si>
  <si>
    <t>IP-055</t>
  </si>
  <si>
    <t>IP-048</t>
  </si>
  <si>
    <t>IP-012</t>
  </si>
  <si>
    <t>IP-011</t>
  </si>
  <si>
    <t>IP-09</t>
  </si>
  <si>
    <t>IP-007</t>
  </si>
  <si>
    <t>IP-006</t>
  </si>
  <si>
    <t>IP-005</t>
  </si>
  <si>
    <t>IP-004</t>
  </si>
  <si>
    <t>IP-003</t>
  </si>
  <si>
    <t>IP-046</t>
  </si>
  <si>
    <t>CJ9211</t>
  </si>
  <si>
    <t>CJ9086</t>
  </si>
  <si>
    <t>IP-045</t>
  </si>
  <si>
    <t>IP-039</t>
  </si>
  <si>
    <t>IP-038</t>
  </si>
  <si>
    <t>IP-033</t>
  </si>
  <si>
    <t>IP-034</t>
  </si>
  <si>
    <t>PELE DE VIDRO</t>
  </si>
  <si>
    <t>Responsável técnico: Engenheiro civil CREA-MG: 188174/D</t>
  </si>
  <si>
    <t>Prefeito de Arcos-MG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</si>
</sst>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>
    <font>
      <sz val="11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 "/>
    </font>
    <font>
      <sz val="10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0" borderId="0"/>
  </cellStyleXfs>
  <cellXfs count="98">
    <xf numFmtId="0" fontId="0" fillId="0" borderId="0" xfId="0"/>
    <xf numFmtId="0" fontId="3" fillId="0" borderId="0" xfId="2">
      <alignment vertical="center"/>
    </xf>
    <xf numFmtId="0" fontId="2" fillId="2" borderId="6" xfId="2" applyFont="1" applyFill="1" applyBorder="1" applyAlignment="1">
      <alignment horizontal="center" vertical="center" wrapText="1"/>
    </xf>
    <xf numFmtId="44" fontId="2" fillId="2" borderId="6" xfId="3" applyFont="1" applyFill="1" applyBorder="1" applyAlignment="1">
      <alignment horizontal="center" vertical="center" wrapText="1"/>
    </xf>
    <xf numFmtId="44" fontId="2" fillId="2" borderId="6" xfId="3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44" fontId="0" fillId="2" borderId="10" xfId="3" applyFont="1" applyFill="1" applyBorder="1" applyAlignment="1">
      <alignment horizontal="center" vertical="center" wrapText="1"/>
    </xf>
    <xf numFmtId="0" fontId="3" fillId="2" borderId="10" xfId="2" applyFill="1" applyBorder="1" applyAlignment="1">
      <alignment horizontal="center" vertical="center" wrapText="1"/>
    </xf>
    <xf numFmtId="44" fontId="0" fillId="2" borderId="11" xfId="3" applyFont="1" applyFill="1" applyBorder="1" applyAlignment="1">
      <alignment horizontal="center" vertical="center" wrapText="1"/>
    </xf>
    <xf numFmtId="0" fontId="3" fillId="0" borderId="14" xfId="2" applyBorder="1" applyAlignment="1">
      <alignment horizontal="center" vertical="center"/>
    </xf>
    <xf numFmtId="44" fontId="0" fillId="0" borderId="14" xfId="3" applyFont="1" applyBorder="1">
      <alignment vertical="center"/>
    </xf>
    <xf numFmtId="44" fontId="6" fillId="2" borderId="15" xfId="3" applyFont="1" applyFill="1" applyBorder="1">
      <alignment vertical="center"/>
    </xf>
    <xf numFmtId="0" fontId="3" fillId="0" borderId="0" xfId="2" applyAlignment="1">
      <alignment horizontal="center" vertical="center"/>
    </xf>
    <xf numFmtId="44" fontId="0" fillId="0" borderId="0" xfId="3" applyFont="1">
      <alignment vertical="center"/>
    </xf>
    <xf numFmtId="0" fontId="3" fillId="0" borderId="13" xfId="2" applyBorder="1" applyAlignment="1">
      <alignment horizontal="center" vertical="center"/>
    </xf>
    <xf numFmtId="0" fontId="9" fillId="0" borderId="14" xfId="2" applyFont="1" applyBorder="1" applyAlignment="1">
      <alignment vertical="center" wrapText="1"/>
    </xf>
    <xf numFmtId="0" fontId="3" fillId="0" borderId="12" xfId="2" applyBorder="1" applyAlignment="1">
      <alignment horizontal="center" vertical="center"/>
    </xf>
    <xf numFmtId="44" fontId="2" fillId="2" borderId="6" xfId="3" applyFont="1" applyFill="1" applyBorder="1" applyAlignment="1">
      <alignment horizontal="center" vertical="center" wrapText="1"/>
    </xf>
    <xf numFmtId="0" fontId="3" fillId="0" borderId="13" xfId="2" applyBorder="1" applyAlignment="1">
      <alignment horizontal="center" vertical="center"/>
    </xf>
    <xf numFmtId="0" fontId="9" fillId="0" borderId="14" xfId="2" applyFont="1" applyBorder="1" applyAlignment="1">
      <alignment horizontal="left" vertical="center" wrapText="1"/>
    </xf>
    <xf numFmtId="0" fontId="3" fillId="0" borderId="13" xfId="2" applyBorder="1" applyAlignment="1">
      <alignment horizontal="center" vertical="center"/>
    </xf>
    <xf numFmtId="44" fontId="11" fillId="3" borderId="15" xfId="3" applyFont="1" applyFill="1" applyBorder="1">
      <alignment vertical="center"/>
    </xf>
    <xf numFmtId="0" fontId="12" fillId="3" borderId="6" xfId="2" applyFont="1" applyFill="1" applyBorder="1" applyAlignment="1">
      <alignment horizontal="center" vertical="center" wrapText="1"/>
    </xf>
    <xf numFmtId="44" fontId="12" fillId="3" borderId="6" xfId="3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44" fontId="0" fillId="3" borderId="10" xfId="3" applyFont="1" applyFill="1" applyBorder="1" applyAlignment="1">
      <alignment horizontal="center" vertical="center" wrapText="1"/>
    </xf>
    <xf numFmtId="0" fontId="3" fillId="3" borderId="10" xfId="2" applyFill="1" applyBorder="1" applyAlignment="1">
      <alignment horizontal="center" vertical="center" wrapText="1"/>
    </xf>
    <xf numFmtId="44" fontId="0" fillId="3" borderId="11" xfId="3" applyFont="1" applyFill="1" applyBorder="1" applyAlignment="1">
      <alignment horizontal="center" vertical="center" wrapText="1"/>
    </xf>
    <xf numFmtId="44" fontId="0" fillId="0" borderId="18" xfId="3" applyFont="1" applyFill="1" applyBorder="1">
      <alignment vertical="center"/>
    </xf>
    <xf numFmtId="44" fontId="8" fillId="0" borderId="18" xfId="1" applyFont="1" applyFill="1" applyBorder="1" applyAlignment="1">
      <alignment horizontal="center" vertical="center"/>
    </xf>
    <xf numFmtId="44" fontId="0" fillId="0" borderId="19" xfId="3" applyFont="1" applyFill="1" applyBorder="1">
      <alignment vertical="center"/>
    </xf>
    <xf numFmtId="44" fontId="10" fillId="0" borderId="18" xfId="1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5" xfId="2" quotePrefix="1" applyFont="1" applyFill="1" applyBorder="1" applyAlignment="1">
      <alignment horizontal="center" vertical="center" wrapText="1"/>
    </xf>
    <xf numFmtId="0" fontId="2" fillId="2" borderId="9" xfId="2" quotePrefix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left" vertical="center" wrapText="1"/>
    </xf>
    <xf numFmtId="0" fontId="2" fillId="2" borderId="10" xfId="2" applyFont="1" applyFill="1" applyBorder="1" applyAlignment="1">
      <alignment horizontal="left" vertical="center" wrapText="1"/>
    </xf>
    <xf numFmtId="44" fontId="2" fillId="2" borderId="6" xfId="3" applyFont="1" applyFill="1" applyBorder="1" applyAlignment="1">
      <alignment horizontal="center" vertical="center" wrapText="1"/>
    </xf>
    <xf numFmtId="44" fontId="2" fillId="2" borderId="7" xfId="3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right" vertical="center"/>
    </xf>
    <xf numFmtId="0" fontId="3" fillId="0" borderId="13" xfId="2" applyFill="1" applyBorder="1" applyAlignment="1">
      <alignment horizontal="center" vertical="center"/>
    </xf>
    <xf numFmtId="44" fontId="2" fillId="2" borderId="20" xfId="3" applyFont="1" applyFill="1" applyBorder="1" applyAlignment="1">
      <alignment horizontal="center" vertical="center" wrapText="1"/>
    </xf>
    <xf numFmtId="44" fontId="2" fillId="2" borderId="21" xfId="3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right" vertical="center"/>
    </xf>
    <xf numFmtId="0" fontId="11" fillId="3" borderId="3" xfId="2" applyFont="1" applyFill="1" applyBorder="1" applyAlignment="1">
      <alignment horizontal="right" vertical="center"/>
    </xf>
    <xf numFmtId="0" fontId="11" fillId="3" borderId="2" xfId="2" applyFont="1" applyFill="1" applyBorder="1" applyAlignment="1">
      <alignment horizontal="right" vertic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5" xfId="2" applyNumberFormat="1" applyFont="1" applyFill="1" applyBorder="1" applyAlignment="1">
      <alignment horizontal="left" vertical="center" wrapText="1"/>
    </xf>
    <xf numFmtId="0" fontId="12" fillId="3" borderId="9" xfId="2" applyNumberFormat="1" applyFont="1" applyFill="1" applyBorder="1" applyAlignment="1">
      <alignment horizontal="left" vertical="center" wrapText="1"/>
    </xf>
    <xf numFmtId="44" fontId="12" fillId="3" borderId="20" xfId="3" applyFont="1" applyFill="1" applyBorder="1" applyAlignment="1">
      <alignment horizontal="center" vertical="center" wrapText="1"/>
    </xf>
    <xf numFmtId="44" fontId="12" fillId="3" borderId="21" xfId="3" applyFont="1" applyFill="1" applyBorder="1" applyAlignment="1">
      <alignment horizontal="center" vertical="center" wrapText="1"/>
    </xf>
    <xf numFmtId="0" fontId="3" fillId="0" borderId="24" xfId="2" applyBorder="1" applyAlignment="1">
      <alignment horizontal="center" vertical="center"/>
    </xf>
    <xf numFmtId="0" fontId="3" fillId="0" borderId="25" xfId="2" applyBorder="1">
      <alignment vertical="center"/>
    </xf>
    <xf numFmtId="0" fontId="3" fillId="0" borderId="26" xfId="2" applyBorder="1">
      <alignment vertical="center"/>
    </xf>
    <xf numFmtId="0" fontId="3" fillId="0" borderId="26" xfId="2" applyBorder="1" applyAlignment="1">
      <alignment horizontal="center" vertical="center"/>
    </xf>
    <xf numFmtId="44" fontId="0" fillId="0" borderId="26" xfId="3" applyFont="1" applyBorder="1">
      <alignment vertical="center"/>
    </xf>
    <xf numFmtId="44" fontId="0" fillId="0" borderId="27" xfId="3" applyFont="1" applyBorder="1">
      <alignment vertical="center"/>
    </xf>
    <xf numFmtId="0" fontId="3" fillId="0" borderId="28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3" fillId="0" borderId="30" xfId="2" applyBorder="1" applyAlignment="1">
      <alignment horizontal="center" vertical="center"/>
    </xf>
    <xf numFmtId="0" fontId="3" fillId="0" borderId="31" xfId="2" applyBorder="1" applyAlignment="1">
      <alignment horizontal="center" vertical="center"/>
    </xf>
    <xf numFmtId="0" fontId="3" fillId="0" borderId="28" xfId="2" applyBorder="1" applyAlignment="1">
      <alignment vertical="center"/>
    </xf>
    <xf numFmtId="0" fontId="3" fillId="0" borderId="0" xfId="2" applyBorder="1" applyAlignment="1">
      <alignment vertical="center"/>
    </xf>
    <xf numFmtId="0" fontId="3" fillId="0" borderId="29" xfId="2" applyBorder="1" applyAlignment="1">
      <alignment vertical="center"/>
    </xf>
    <xf numFmtId="0" fontId="3" fillId="0" borderId="28" xfId="2" applyBorder="1">
      <alignment vertical="center"/>
    </xf>
    <xf numFmtId="0" fontId="3" fillId="0" borderId="0" xfId="2" applyBorder="1">
      <alignment vertical="center"/>
    </xf>
    <xf numFmtId="0" fontId="3" fillId="0" borderId="0" xfId="2" applyBorder="1" applyAlignment="1">
      <alignment horizontal="center" vertical="center"/>
    </xf>
    <xf numFmtId="44" fontId="0" fillId="0" borderId="0" xfId="3" applyFont="1" applyBorder="1">
      <alignment vertical="center"/>
    </xf>
    <xf numFmtId="44" fontId="0" fillId="0" borderId="29" xfId="3" applyFont="1" applyBorder="1">
      <alignment vertical="center"/>
    </xf>
    <xf numFmtId="0" fontId="3" fillId="0" borderId="32" xfId="2" applyBorder="1">
      <alignment vertical="center"/>
    </xf>
    <xf numFmtId="0" fontId="3" fillId="0" borderId="33" xfId="2" applyBorder="1">
      <alignment vertical="center"/>
    </xf>
    <xf numFmtId="0" fontId="3" fillId="0" borderId="33" xfId="2" applyBorder="1" applyAlignment="1">
      <alignment horizontal="center" vertical="center"/>
    </xf>
    <xf numFmtId="44" fontId="0" fillId="0" borderId="33" xfId="3" applyFont="1" applyBorder="1">
      <alignment vertical="center"/>
    </xf>
    <xf numFmtId="44" fontId="0" fillId="0" borderId="34" xfId="3" applyFont="1" applyBorder="1">
      <alignment vertical="center"/>
    </xf>
  </cellXfs>
  <cellStyles count="5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  <cellStyle name="Normal 2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173480" cy="891540"/>
    <xdr:pic>
      <xdr:nvPicPr>
        <xdr:cNvPr id="4" name="Imagem 3">
          <a:extLst>
            <a:ext uri="{FF2B5EF4-FFF2-40B4-BE49-F238E27FC236}">
              <a16:creationId xmlns:a16="http://schemas.microsoft.com/office/drawing/2014/main" id="{940D9637-7761-41D0-855D-5E6BDA2DBA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"/>
        <a:stretch>
          <a:fillRect/>
        </a:stretch>
      </xdr:blipFill>
      <xdr:spPr>
        <a:xfrm>
          <a:off x="190500" y="38100"/>
          <a:ext cx="1173480" cy="89154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view="pageBreakPreview" topLeftCell="A131" zoomScaleNormal="100" zoomScaleSheetLayoutView="100" workbookViewId="0">
      <selection activeCell="C151" sqref="C151"/>
    </sheetView>
  </sheetViews>
  <sheetFormatPr defaultColWidth="9" defaultRowHeight="13.8"/>
  <cols>
    <col min="1" max="1" width="9" style="1"/>
    <col min="2" max="2" width="12" style="1" customWidth="1"/>
    <col min="3" max="3" width="47.3984375" style="1" customWidth="1"/>
    <col min="4" max="4" width="9" style="12"/>
    <col min="5" max="5" width="13.8984375" style="13" bestFit="1" customWidth="1"/>
    <col min="6" max="6" width="10.09765625" style="12" bestFit="1" customWidth="1"/>
    <col min="7" max="7" width="13.8984375" style="13" bestFit="1" customWidth="1"/>
    <col min="8" max="16384" width="9" style="1"/>
  </cols>
  <sheetData>
    <row r="1" spans="1:7" ht="74.25" customHeight="1" thickBot="1">
      <c r="A1" s="32"/>
      <c r="B1" s="33"/>
      <c r="C1" s="34" t="s">
        <v>22</v>
      </c>
      <c r="D1" s="35"/>
      <c r="E1" s="35"/>
      <c r="F1" s="35"/>
      <c r="G1" s="36"/>
    </row>
    <row r="2" spans="1:7" ht="19.5" customHeight="1">
      <c r="A2" s="37" t="s">
        <v>15</v>
      </c>
      <c r="B2" s="39" t="s">
        <v>152</v>
      </c>
      <c r="C2" s="41" t="s">
        <v>1</v>
      </c>
      <c r="D2" s="2" t="s">
        <v>16</v>
      </c>
      <c r="E2" s="3" t="s">
        <v>17</v>
      </c>
      <c r="F2" s="43">
        <f>G7</f>
        <v>1.4299999999999997</v>
      </c>
      <c r="G2" s="44"/>
    </row>
    <row r="3" spans="1:7" ht="33" customHeight="1">
      <c r="A3" s="38"/>
      <c r="B3" s="40"/>
      <c r="C3" s="42"/>
      <c r="D3" s="5" t="s">
        <v>2</v>
      </c>
      <c r="E3" s="6" t="s">
        <v>18</v>
      </c>
      <c r="F3" s="7" t="s">
        <v>19</v>
      </c>
      <c r="G3" s="8" t="s">
        <v>20</v>
      </c>
    </row>
    <row r="4" spans="1:7" ht="84.75" customHeight="1">
      <c r="A4" s="45" t="s">
        <v>23</v>
      </c>
      <c r="B4" s="46"/>
      <c r="C4" s="15" t="s">
        <v>25</v>
      </c>
      <c r="D4" s="9">
        <v>1</v>
      </c>
      <c r="E4" s="10">
        <v>1.4</v>
      </c>
      <c r="F4" s="9">
        <v>1</v>
      </c>
      <c r="G4" s="10">
        <f>F4*E4</f>
        <v>1.4</v>
      </c>
    </row>
    <row r="5" spans="1:7" ht="70.5" customHeight="1">
      <c r="A5" s="45" t="s">
        <v>24</v>
      </c>
      <c r="B5" s="52"/>
      <c r="C5" s="15" t="s">
        <v>26</v>
      </c>
      <c r="D5" s="9">
        <v>1</v>
      </c>
      <c r="E5" s="10">
        <v>1.49</v>
      </c>
      <c r="F5" s="9">
        <v>1</v>
      </c>
      <c r="G5" s="10">
        <f>F5*E5</f>
        <v>1.49</v>
      </c>
    </row>
    <row r="6" spans="1:7" ht="77.25" customHeight="1" thickBot="1">
      <c r="A6" s="45" t="s">
        <v>28</v>
      </c>
      <c r="B6" s="52"/>
      <c r="C6" s="15" t="s">
        <v>27</v>
      </c>
      <c r="D6" s="9">
        <v>1</v>
      </c>
      <c r="E6" s="10">
        <v>1.4</v>
      </c>
      <c r="F6" s="9">
        <v>1</v>
      </c>
      <c r="G6" s="10">
        <f>F6*E6</f>
        <v>1.4</v>
      </c>
    </row>
    <row r="7" spans="1:7" ht="14.4" thickBot="1">
      <c r="A7" s="49" t="s">
        <v>21</v>
      </c>
      <c r="B7" s="50"/>
      <c r="C7" s="50"/>
      <c r="D7" s="50"/>
      <c r="E7" s="50"/>
      <c r="F7" s="51"/>
      <c r="G7" s="11">
        <f>SUM(G4:G6)/3</f>
        <v>1.4299999999999997</v>
      </c>
    </row>
    <row r="8" spans="1:7" ht="14.4" thickBot="1"/>
    <row r="9" spans="1:7" ht="14.4">
      <c r="A9" s="37" t="s">
        <v>15</v>
      </c>
      <c r="B9" s="39" t="s">
        <v>151</v>
      </c>
      <c r="C9" s="41" t="s">
        <v>153</v>
      </c>
      <c r="D9" s="2" t="s">
        <v>16</v>
      </c>
      <c r="E9" s="3" t="s">
        <v>17</v>
      </c>
      <c r="F9" s="43">
        <f>G14</f>
        <v>1612.0333333333335</v>
      </c>
      <c r="G9" s="44"/>
    </row>
    <row r="10" spans="1:7">
      <c r="A10" s="38"/>
      <c r="B10" s="40"/>
      <c r="C10" s="42"/>
      <c r="D10" s="5" t="s">
        <v>0</v>
      </c>
      <c r="E10" s="6" t="s">
        <v>18</v>
      </c>
      <c r="F10" s="7" t="s">
        <v>19</v>
      </c>
      <c r="G10" s="8" t="s">
        <v>20</v>
      </c>
    </row>
    <row r="11" spans="1:7" ht="69.75" customHeight="1">
      <c r="A11" s="45" t="s">
        <v>30</v>
      </c>
      <c r="B11" s="46"/>
      <c r="C11" s="15" t="s">
        <v>29</v>
      </c>
      <c r="D11" s="9">
        <v>1</v>
      </c>
      <c r="E11" s="28">
        <v>1500</v>
      </c>
      <c r="F11" s="9">
        <v>1</v>
      </c>
      <c r="G11" s="10">
        <f>F11*E11</f>
        <v>1500</v>
      </c>
    </row>
    <row r="12" spans="1:7" ht="68.25" customHeight="1">
      <c r="A12" s="45" t="s">
        <v>32</v>
      </c>
      <c r="B12" s="52"/>
      <c r="C12" s="15" t="s">
        <v>31</v>
      </c>
      <c r="D12" s="16">
        <v>1</v>
      </c>
      <c r="E12" s="29">
        <v>1436.18</v>
      </c>
      <c r="F12" s="14">
        <v>1</v>
      </c>
      <c r="G12" s="10">
        <f>F12*E12</f>
        <v>1436.18</v>
      </c>
    </row>
    <row r="13" spans="1:7" ht="58.5" customHeight="1" thickBot="1">
      <c r="A13" s="45" t="s">
        <v>34</v>
      </c>
      <c r="B13" s="52"/>
      <c r="C13" s="15" t="s">
        <v>33</v>
      </c>
      <c r="D13" s="9">
        <v>1</v>
      </c>
      <c r="E13" s="30">
        <v>1899.92</v>
      </c>
      <c r="F13" s="9">
        <v>1</v>
      </c>
      <c r="G13" s="10">
        <f>F13*E13</f>
        <v>1899.92</v>
      </c>
    </row>
    <row r="14" spans="1:7" ht="14.4" thickBot="1">
      <c r="A14" s="49" t="s">
        <v>21</v>
      </c>
      <c r="B14" s="50"/>
      <c r="C14" s="50"/>
      <c r="D14" s="50"/>
      <c r="E14" s="50"/>
      <c r="F14" s="51"/>
      <c r="G14" s="11">
        <f>SUM(G11:G13)/3</f>
        <v>1612.0333333333335</v>
      </c>
    </row>
    <row r="15" spans="1:7" ht="14.4" thickBot="1"/>
    <row r="16" spans="1:7" ht="15" customHeight="1">
      <c r="A16" s="37" t="s">
        <v>15</v>
      </c>
      <c r="B16" s="39" t="s">
        <v>150</v>
      </c>
      <c r="C16" s="41" t="s">
        <v>62</v>
      </c>
      <c r="D16" s="2" t="s">
        <v>16</v>
      </c>
      <c r="E16" s="3" t="s">
        <v>17</v>
      </c>
      <c r="F16" s="43">
        <f>G21</f>
        <v>1548.3733333333332</v>
      </c>
      <c r="G16" s="44"/>
    </row>
    <row r="17" spans="1:7" ht="65.25" customHeight="1">
      <c r="A17" s="38"/>
      <c r="B17" s="40"/>
      <c r="C17" s="42"/>
      <c r="D17" s="5" t="s">
        <v>2</v>
      </c>
      <c r="E17" s="6" t="s">
        <v>18</v>
      </c>
      <c r="F17" s="7" t="s">
        <v>19</v>
      </c>
      <c r="G17" s="8" t="s">
        <v>20</v>
      </c>
    </row>
    <row r="18" spans="1:7" ht="83.25" customHeight="1">
      <c r="A18" s="45" t="s">
        <v>57</v>
      </c>
      <c r="B18" s="46"/>
      <c r="C18" s="15" t="s">
        <v>56</v>
      </c>
      <c r="D18" s="9">
        <v>1</v>
      </c>
      <c r="E18" s="28">
        <v>1632</v>
      </c>
      <c r="F18" s="9">
        <v>1</v>
      </c>
      <c r="G18" s="10">
        <f>F18*E18</f>
        <v>1632</v>
      </c>
    </row>
    <row r="19" spans="1:7" ht="73.5" customHeight="1">
      <c r="A19" s="45" t="s">
        <v>59</v>
      </c>
      <c r="B19" s="46"/>
      <c r="C19" s="15" t="s">
        <v>58</v>
      </c>
      <c r="D19" s="16">
        <v>1</v>
      </c>
      <c r="E19" s="29">
        <v>1456.83</v>
      </c>
      <c r="F19" s="14">
        <v>1</v>
      </c>
      <c r="G19" s="10">
        <f>F19*E19</f>
        <v>1456.83</v>
      </c>
    </row>
    <row r="20" spans="1:7" ht="74.25" customHeight="1" thickBot="1">
      <c r="A20" s="47" t="s">
        <v>60</v>
      </c>
      <c r="B20" s="48"/>
      <c r="C20" s="15" t="s">
        <v>61</v>
      </c>
      <c r="D20" s="9">
        <v>1</v>
      </c>
      <c r="E20" s="30">
        <v>1556.29</v>
      </c>
      <c r="F20" s="9">
        <v>1</v>
      </c>
      <c r="G20" s="10">
        <f>F20*E20</f>
        <v>1556.29</v>
      </c>
    </row>
    <row r="21" spans="1:7" ht="14.4" thickBot="1">
      <c r="A21" s="49" t="s">
        <v>21</v>
      </c>
      <c r="B21" s="50"/>
      <c r="C21" s="50"/>
      <c r="D21" s="50"/>
      <c r="E21" s="50"/>
      <c r="F21" s="51"/>
      <c r="G21" s="11">
        <f>SUM(G18:G20)/3</f>
        <v>1548.3733333333332</v>
      </c>
    </row>
    <row r="22" spans="1:7" ht="14.4" thickBot="1"/>
    <row r="23" spans="1:7" ht="14.4">
      <c r="A23" s="37" t="s">
        <v>15</v>
      </c>
      <c r="B23" s="39" t="s">
        <v>149</v>
      </c>
      <c r="C23" s="41" t="s">
        <v>35</v>
      </c>
      <c r="D23" s="2" t="s">
        <v>16</v>
      </c>
      <c r="E23" s="3" t="s">
        <v>17</v>
      </c>
      <c r="F23" s="43">
        <f>G28</f>
        <v>863.26666666666677</v>
      </c>
      <c r="G23" s="44"/>
    </row>
    <row r="24" spans="1:7" ht="28.8" customHeight="1">
      <c r="A24" s="38"/>
      <c r="B24" s="40"/>
      <c r="C24" s="42"/>
      <c r="D24" s="5" t="s">
        <v>2</v>
      </c>
      <c r="E24" s="6" t="s">
        <v>18</v>
      </c>
      <c r="F24" s="7" t="s">
        <v>19</v>
      </c>
      <c r="G24" s="8" t="s">
        <v>20</v>
      </c>
    </row>
    <row r="25" spans="1:7" ht="72.75" customHeight="1">
      <c r="A25" s="45" t="s">
        <v>37</v>
      </c>
      <c r="B25" s="46"/>
      <c r="C25" s="15" t="s">
        <v>36</v>
      </c>
      <c r="D25" s="9">
        <v>1</v>
      </c>
      <c r="E25" s="28">
        <v>847.99</v>
      </c>
      <c r="F25" s="9">
        <v>1</v>
      </c>
      <c r="G25" s="10">
        <f>F25*E25</f>
        <v>847.99</v>
      </c>
    </row>
    <row r="26" spans="1:7" ht="85.5" customHeight="1">
      <c r="A26" s="45" t="s">
        <v>39</v>
      </c>
      <c r="B26" s="46"/>
      <c r="C26" s="15" t="s">
        <v>38</v>
      </c>
      <c r="D26" s="16">
        <v>1</v>
      </c>
      <c r="E26" s="29">
        <v>726.23</v>
      </c>
      <c r="F26" s="14">
        <v>1</v>
      </c>
      <c r="G26" s="10">
        <f>F26*E26</f>
        <v>726.23</v>
      </c>
    </row>
    <row r="27" spans="1:7" ht="60.75" customHeight="1" thickBot="1">
      <c r="A27" s="47" t="s">
        <v>41</v>
      </c>
      <c r="B27" s="48"/>
      <c r="C27" s="15" t="s">
        <v>40</v>
      </c>
      <c r="D27" s="9">
        <v>1</v>
      </c>
      <c r="E27" s="30">
        <v>1015.58</v>
      </c>
      <c r="F27" s="9">
        <v>1</v>
      </c>
      <c r="G27" s="10">
        <f>F27*E27</f>
        <v>1015.58</v>
      </c>
    </row>
    <row r="28" spans="1:7" ht="14.4" thickBot="1">
      <c r="A28" s="49" t="s">
        <v>21</v>
      </c>
      <c r="B28" s="50"/>
      <c r="C28" s="50"/>
      <c r="D28" s="50"/>
      <c r="E28" s="50"/>
      <c r="F28" s="51"/>
      <c r="G28" s="11">
        <f>SUM(G25:G27)/3</f>
        <v>863.26666666666677</v>
      </c>
    </row>
    <row r="29" spans="1:7" ht="14.4" thickBot="1"/>
    <row r="30" spans="1:7" ht="15" customHeight="1">
      <c r="A30" s="37" t="s">
        <v>15</v>
      </c>
      <c r="B30" s="39" t="s">
        <v>148</v>
      </c>
      <c r="C30" s="41" t="s">
        <v>49</v>
      </c>
      <c r="D30" s="2" t="s">
        <v>16</v>
      </c>
      <c r="E30" s="4" t="s">
        <v>17</v>
      </c>
      <c r="F30" s="43">
        <f>G35</f>
        <v>64.776666666666671</v>
      </c>
      <c r="G30" s="44"/>
    </row>
    <row r="31" spans="1:7">
      <c r="A31" s="38"/>
      <c r="B31" s="40"/>
      <c r="C31" s="42"/>
      <c r="D31" s="5" t="s">
        <v>2</v>
      </c>
      <c r="E31" s="6" t="s">
        <v>18</v>
      </c>
      <c r="F31" s="7" t="s">
        <v>19</v>
      </c>
      <c r="G31" s="8" t="s">
        <v>20</v>
      </c>
    </row>
    <row r="32" spans="1:7" ht="84.75" customHeight="1">
      <c r="A32" s="45" t="s">
        <v>50</v>
      </c>
      <c r="B32" s="46"/>
      <c r="C32" s="19" t="s">
        <v>51</v>
      </c>
      <c r="D32" s="9">
        <v>1</v>
      </c>
      <c r="E32" s="28">
        <v>64.95</v>
      </c>
      <c r="F32" s="9">
        <v>1</v>
      </c>
      <c r="G32" s="10">
        <f>F32*E32</f>
        <v>64.95</v>
      </c>
    </row>
    <row r="33" spans="1:7" ht="66.75" customHeight="1">
      <c r="A33" s="45" t="s">
        <v>53</v>
      </c>
      <c r="B33" s="46"/>
      <c r="C33" s="15" t="s">
        <v>52</v>
      </c>
      <c r="D33" s="16">
        <v>1</v>
      </c>
      <c r="E33" s="29">
        <v>57.88</v>
      </c>
      <c r="F33" s="14">
        <v>1</v>
      </c>
      <c r="G33" s="10">
        <f>F33*E33</f>
        <v>57.88</v>
      </c>
    </row>
    <row r="34" spans="1:7" ht="59.25" customHeight="1" thickBot="1">
      <c r="A34" s="47" t="s">
        <v>54</v>
      </c>
      <c r="B34" s="48"/>
      <c r="C34" s="15" t="s">
        <v>55</v>
      </c>
      <c r="D34" s="9">
        <v>1</v>
      </c>
      <c r="E34" s="30">
        <v>71.5</v>
      </c>
      <c r="F34" s="9">
        <v>1</v>
      </c>
      <c r="G34" s="10">
        <f>F34*E34</f>
        <v>71.5</v>
      </c>
    </row>
    <row r="35" spans="1:7" ht="14.4" thickBot="1">
      <c r="A35" s="49" t="s">
        <v>21</v>
      </c>
      <c r="B35" s="50"/>
      <c r="C35" s="50"/>
      <c r="D35" s="50"/>
      <c r="E35" s="50"/>
      <c r="F35" s="51"/>
      <c r="G35" s="11">
        <f>SUM(G32:G34)/3</f>
        <v>64.776666666666671</v>
      </c>
    </row>
    <row r="36" spans="1:7" ht="14.4" thickBot="1"/>
    <row r="37" spans="1:7" ht="15" customHeight="1">
      <c r="A37" s="37" t="s">
        <v>15</v>
      </c>
      <c r="B37" s="39" t="s">
        <v>147</v>
      </c>
      <c r="C37" s="41" t="s">
        <v>42</v>
      </c>
      <c r="D37" s="2" t="s">
        <v>16</v>
      </c>
      <c r="E37" s="4" t="s">
        <v>17</v>
      </c>
      <c r="F37" s="43">
        <f>G42</f>
        <v>85.396666666666647</v>
      </c>
      <c r="G37" s="44"/>
    </row>
    <row r="38" spans="1:7">
      <c r="A38" s="38"/>
      <c r="B38" s="40"/>
      <c r="C38" s="42"/>
      <c r="D38" s="5" t="s">
        <v>2</v>
      </c>
      <c r="E38" s="6" t="s">
        <v>18</v>
      </c>
      <c r="F38" s="7" t="s">
        <v>19</v>
      </c>
      <c r="G38" s="8" t="s">
        <v>20</v>
      </c>
    </row>
    <row r="39" spans="1:7" ht="66">
      <c r="A39" s="45" t="s">
        <v>45</v>
      </c>
      <c r="B39" s="46"/>
      <c r="C39" s="15" t="s">
        <v>46</v>
      </c>
      <c r="D39" s="9">
        <v>1</v>
      </c>
      <c r="E39" s="28">
        <v>43.8</v>
      </c>
      <c r="F39" s="9">
        <v>1</v>
      </c>
      <c r="G39" s="10">
        <f>F39*E39</f>
        <v>43.8</v>
      </c>
    </row>
    <row r="40" spans="1:7" ht="66">
      <c r="A40" s="45" t="s">
        <v>43</v>
      </c>
      <c r="B40" s="46"/>
      <c r="C40" s="15" t="s">
        <v>44</v>
      </c>
      <c r="D40" s="16">
        <v>1</v>
      </c>
      <c r="E40" s="29">
        <v>132.79</v>
      </c>
      <c r="F40" s="14">
        <v>1</v>
      </c>
      <c r="G40" s="10">
        <f>F40*E40</f>
        <v>132.79</v>
      </c>
    </row>
    <row r="41" spans="1:7" ht="72" customHeight="1" thickBot="1">
      <c r="A41" s="47" t="s">
        <v>47</v>
      </c>
      <c r="B41" s="48"/>
      <c r="C41" s="15" t="s">
        <v>48</v>
      </c>
      <c r="D41" s="9">
        <v>1</v>
      </c>
      <c r="E41" s="30">
        <v>79.599999999999994</v>
      </c>
      <c r="F41" s="9">
        <v>1</v>
      </c>
      <c r="G41" s="10">
        <f>F41*E41</f>
        <v>79.599999999999994</v>
      </c>
    </row>
    <row r="42" spans="1:7" ht="14.4" thickBot="1">
      <c r="A42" s="49" t="s">
        <v>21</v>
      </c>
      <c r="B42" s="50"/>
      <c r="C42" s="50"/>
      <c r="D42" s="50"/>
      <c r="E42" s="50"/>
      <c r="F42" s="51"/>
      <c r="G42" s="11">
        <f>SUM(G39:G41)/3</f>
        <v>85.396666666666647</v>
      </c>
    </row>
    <row r="43" spans="1:7" ht="14.4" thickBot="1"/>
    <row r="44" spans="1:7" ht="15" customHeight="1">
      <c r="A44" s="37" t="s">
        <v>15</v>
      </c>
      <c r="B44" s="39" t="s">
        <v>146</v>
      </c>
      <c r="C44" s="41" t="s">
        <v>3</v>
      </c>
      <c r="D44" s="2" t="s">
        <v>16</v>
      </c>
      <c r="E44" s="4" t="s">
        <v>17</v>
      </c>
      <c r="F44" s="43">
        <f>G49</f>
        <v>50.183333333333337</v>
      </c>
      <c r="G44" s="44"/>
    </row>
    <row r="45" spans="1:7">
      <c r="A45" s="38"/>
      <c r="B45" s="40"/>
      <c r="C45" s="42"/>
      <c r="D45" s="5" t="s">
        <v>2</v>
      </c>
      <c r="E45" s="6" t="s">
        <v>18</v>
      </c>
      <c r="F45" s="7" t="s">
        <v>19</v>
      </c>
      <c r="G45" s="8" t="s">
        <v>20</v>
      </c>
    </row>
    <row r="46" spans="1:7" ht="66">
      <c r="A46" s="45" t="s">
        <v>69</v>
      </c>
      <c r="B46" s="46"/>
      <c r="C46" s="15" t="s">
        <v>68</v>
      </c>
      <c r="D46" s="9">
        <v>1</v>
      </c>
      <c r="E46" s="28">
        <v>64.28</v>
      </c>
      <c r="F46" s="9">
        <v>1</v>
      </c>
      <c r="G46" s="10">
        <f>F46*E46</f>
        <v>64.28</v>
      </c>
    </row>
    <row r="47" spans="1:7" ht="66">
      <c r="A47" s="45" t="s">
        <v>70</v>
      </c>
      <c r="B47" s="46"/>
      <c r="C47" s="15" t="s">
        <v>71</v>
      </c>
      <c r="D47" s="16">
        <v>1</v>
      </c>
      <c r="E47" s="29">
        <v>44.19</v>
      </c>
      <c r="F47" s="14">
        <v>1</v>
      </c>
      <c r="G47" s="10">
        <f>F47*E47</f>
        <v>44.19</v>
      </c>
    </row>
    <row r="48" spans="1:7" ht="79.8" thickBot="1">
      <c r="A48" s="47" t="s">
        <v>72</v>
      </c>
      <c r="B48" s="48"/>
      <c r="C48" s="15" t="s">
        <v>73</v>
      </c>
      <c r="D48" s="9">
        <v>1</v>
      </c>
      <c r="E48" s="30">
        <v>42.08</v>
      </c>
      <c r="F48" s="9">
        <v>1</v>
      </c>
      <c r="G48" s="10">
        <f>F48*E48</f>
        <v>42.08</v>
      </c>
    </row>
    <row r="49" spans="1:7" ht="14.4" thickBot="1">
      <c r="A49" s="49" t="s">
        <v>21</v>
      </c>
      <c r="B49" s="50"/>
      <c r="C49" s="50"/>
      <c r="D49" s="50"/>
      <c r="E49" s="50"/>
      <c r="F49" s="51"/>
      <c r="G49" s="11">
        <f>SUM(G46:G48)/3</f>
        <v>50.183333333333337</v>
      </c>
    </row>
    <row r="50" spans="1:7" ht="14.4" thickBot="1"/>
    <row r="51" spans="1:7" ht="14.4">
      <c r="A51" s="37" t="s">
        <v>15</v>
      </c>
      <c r="B51" s="39" t="s">
        <v>145</v>
      </c>
      <c r="C51" s="55" t="s">
        <v>74</v>
      </c>
      <c r="D51" s="2" t="s">
        <v>16</v>
      </c>
      <c r="E51" s="17" t="s">
        <v>17</v>
      </c>
      <c r="F51" s="53">
        <f>G56</f>
        <v>867.25333333333344</v>
      </c>
      <c r="G51" s="54"/>
    </row>
    <row r="52" spans="1:7">
      <c r="A52" s="38"/>
      <c r="B52" s="40"/>
      <c r="C52" s="56"/>
      <c r="D52" s="5" t="s">
        <v>2</v>
      </c>
      <c r="E52" s="6" t="s">
        <v>18</v>
      </c>
      <c r="F52" s="7" t="s">
        <v>19</v>
      </c>
      <c r="G52" s="8" t="s">
        <v>20</v>
      </c>
    </row>
    <row r="53" spans="1:7" ht="66">
      <c r="A53" s="45" t="s">
        <v>75</v>
      </c>
      <c r="B53" s="46"/>
      <c r="C53" s="15" t="s">
        <v>76</v>
      </c>
      <c r="D53" s="9">
        <v>1</v>
      </c>
      <c r="E53" s="28">
        <v>789</v>
      </c>
      <c r="F53" s="9">
        <v>1</v>
      </c>
      <c r="G53" s="10">
        <f>F53*E53</f>
        <v>789</v>
      </c>
    </row>
    <row r="54" spans="1:7" ht="66">
      <c r="A54" s="45" t="s">
        <v>77</v>
      </c>
      <c r="B54" s="46"/>
      <c r="C54" s="15" t="s">
        <v>78</v>
      </c>
      <c r="D54" s="16">
        <v>1</v>
      </c>
      <c r="E54" s="29">
        <v>837.59</v>
      </c>
      <c r="F54" s="18">
        <v>1</v>
      </c>
      <c r="G54" s="10">
        <f>F54*E54</f>
        <v>837.59</v>
      </c>
    </row>
    <row r="55" spans="1:7" ht="77.25" customHeight="1" thickBot="1">
      <c r="A55" s="47" t="s">
        <v>79</v>
      </c>
      <c r="B55" s="48"/>
      <c r="C55" s="15" t="s">
        <v>80</v>
      </c>
      <c r="D55" s="9">
        <v>1</v>
      </c>
      <c r="E55" s="30">
        <v>975.17</v>
      </c>
      <c r="F55" s="9">
        <v>1</v>
      </c>
      <c r="G55" s="10">
        <f>F55*E55</f>
        <v>975.17</v>
      </c>
    </row>
    <row r="56" spans="1:7" ht="14.4" thickBot="1">
      <c r="A56" s="49" t="s">
        <v>21</v>
      </c>
      <c r="B56" s="50"/>
      <c r="C56" s="50"/>
      <c r="D56" s="50"/>
      <c r="E56" s="50"/>
      <c r="F56" s="51"/>
      <c r="G56" s="11">
        <f>SUM(G53:G55)/3</f>
        <v>867.25333333333344</v>
      </c>
    </row>
    <row r="57" spans="1:7" ht="14.4" thickBot="1"/>
    <row r="58" spans="1:7" ht="14.4">
      <c r="A58" s="37" t="s">
        <v>15</v>
      </c>
      <c r="B58" s="39" t="s">
        <v>144</v>
      </c>
      <c r="C58" s="55" t="s">
        <v>4</v>
      </c>
      <c r="D58" s="2" t="s">
        <v>16</v>
      </c>
      <c r="E58" s="17" t="s">
        <v>17</v>
      </c>
      <c r="F58" s="53">
        <f>G63</f>
        <v>1596.8266666666666</v>
      </c>
      <c r="G58" s="54"/>
    </row>
    <row r="59" spans="1:7">
      <c r="A59" s="38"/>
      <c r="B59" s="40"/>
      <c r="C59" s="56"/>
      <c r="D59" s="5" t="s">
        <v>2</v>
      </c>
      <c r="E59" s="6" t="s">
        <v>18</v>
      </c>
      <c r="F59" s="7" t="s">
        <v>19</v>
      </c>
      <c r="G59" s="8" t="s">
        <v>20</v>
      </c>
    </row>
    <row r="60" spans="1:7" ht="66">
      <c r="A60" s="57" t="s">
        <v>85</v>
      </c>
      <c r="B60" s="58"/>
      <c r="C60" s="15" t="s">
        <v>84</v>
      </c>
      <c r="D60" s="9">
        <v>1</v>
      </c>
      <c r="E60" s="28">
        <f>1550+192.49</f>
        <v>1742.49</v>
      </c>
      <c r="F60" s="9">
        <v>1</v>
      </c>
      <c r="G60" s="10">
        <f>F60*E60</f>
        <v>1742.49</v>
      </c>
    </row>
    <row r="61" spans="1:7" ht="66">
      <c r="A61" s="59" t="s">
        <v>86</v>
      </c>
      <c r="B61" s="60"/>
      <c r="C61" s="15" t="s">
        <v>87</v>
      </c>
      <c r="D61" s="16">
        <v>1</v>
      </c>
      <c r="E61" s="31">
        <v>1539.99</v>
      </c>
      <c r="F61" s="20">
        <v>1</v>
      </c>
      <c r="G61" s="10">
        <f>F61*E61</f>
        <v>1539.99</v>
      </c>
    </row>
    <row r="62" spans="1:7" ht="79.8" thickBot="1">
      <c r="A62" s="61" t="s">
        <v>88</v>
      </c>
      <c r="B62" s="62"/>
      <c r="C62" s="15" t="s">
        <v>89</v>
      </c>
      <c r="D62" s="9">
        <v>1</v>
      </c>
      <c r="E62" s="30">
        <f>1431+77</f>
        <v>1508</v>
      </c>
      <c r="F62" s="9">
        <v>1</v>
      </c>
      <c r="G62" s="10">
        <f>F62*E62</f>
        <v>1508</v>
      </c>
    </row>
    <row r="63" spans="1:7" ht="14.4" thickBot="1">
      <c r="A63" s="63" t="s">
        <v>21</v>
      </c>
      <c r="B63" s="64"/>
      <c r="C63" s="64"/>
      <c r="D63" s="64"/>
      <c r="E63" s="64"/>
      <c r="F63" s="65"/>
      <c r="G63" s="21">
        <f>SUM(G60:G62)/3</f>
        <v>1596.8266666666666</v>
      </c>
    </row>
    <row r="64" spans="1:7" ht="14.4" thickBot="1"/>
    <row r="65" spans="1:7" ht="14.4">
      <c r="A65" s="37" t="s">
        <v>15</v>
      </c>
      <c r="B65" s="39" t="s">
        <v>143</v>
      </c>
      <c r="C65" s="55" t="s">
        <v>5</v>
      </c>
      <c r="D65" s="2" t="s">
        <v>16</v>
      </c>
      <c r="E65" s="17" t="s">
        <v>17</v>
      </c>
      <c r="F65" s="53">
        <f>G70</f>
        <v>147.35999999999999</v>
      </c>
      <c r="G65" s="54"/>
    </row>
    <row r="66" spans="1:7">
      <c r="A66" s="38"/>
      <c r="B66" s="40"/>
      <c r="C66" s="56"/>
      <c r="D66" s="5" t="s">
        <v>2</v>
      </c>
      <c r="E66" s="6" t="s">
        <v>18</v>
      </c>
      <c r="F66" s="7" t="s">
        <v>19</v>
      </c>
      <c r="G66" s="8" t="s">
        <v>20</v>
      </c>
    </row>
    <row r="67" spans="1:7" ht="79.2">
      <c r="A67" s="57" t="s">
        <v>88</v>
      </c>
      <c r="B67" s="58"/>
      <c r="C67" s="15" t="s">
        <v>89</v>
      </c>
      <c r="D67" s="9">
        <v>1</v>
      </c>
      <c r="E67" s="28">
        <f>130+21</f>
        <v>151</v>
      </c>
      <c r="F67" s="9">
        <v>1</v>
      </c>
      <c r="G67" s="10">
        <f>F67*E67</f>
        <v>151</v>
      </c>
    </row>
    <row r="68" spans="1:7" ht="66">
      <c r="A68" s="57" t="s">
        <v>90</v>
      </c>
      <c r="B68" s="58"/>
      <c r="C68" s="15" t="s">
        <v>91</v>
      </c>
      <c r="D68" s="16">
        <v>1</v>
      </c>
      <c r="E68" s="31">
        <f>116+35.4</f>
        <v>151.4</v>
      </c>
      <c r="F68" s="20">
        <v>1</v>
      </c>
      <c r="G68" s="10">
        <f>F68*E68</f>
        <v>151.4</v>
      </c>
    </row>
    <row r="69" spans="1:7" ht="66.599999999999994" thickBot="1">
      <c r="A69" s="57" t="s">
        <v>85</v>
      </c>
      <c r="B69" s="58"/>
      <c r="C69" s="15" t="s">
        <v>84</v>
      </c>
      <c r="D69" s="9">
        <v>1</v>
      </c>
      <c r="E69" s="30">
        <f>110+29.68</f>
        <v>139.68</v>
      </c>
      <c r="F69" s="9">
        <v>1</v>
      </c>
      <c r="G69" s="10">
        <f>F69*E69</f>
        <v>139.68</v>
      </c>
    </row>
    <row r="70" spans="1:7" ht="14.4" thickBot="1">
      <c r="A70" s="63" t="s">
        <v>21</v>
      </c>
      <c r="B70" s="64"/>
      <c r="C70" s="64"/>
      <c r="D70" s="64"/>
      <c r="E70" s="64"/>
      <c r="F70" s="65"/>
      <c r="G70" s="21">
        <f>SUM(G67:G69)/3</f>
        <v>147.35999999999999</v>
      </c>
    </row>
    <row r="71" spans="1:7" ht="14.4" thickBot="1"/>
    <row r="72" spans="1:7" ht="14.4">
      <c r="A72" s="37" t="s">
        <v>15</v>
      </c>
      <c r="B72" s="39" t="s">
        <v>142</v>
      </c>
      <c r="C72" s="55" t="s">
        <v>6</v>
      </c>
      <c r="D72" s="2" t="s">
        <v>16</v>
      </c>
      <c r="E72" s="17" t="s">
        <v>17</v>
      </c>
      <c r="F72" s="53">
        <f>G77</f>
        <v>343.58</v>
      </c>
      <c r="G72" s="54"/>
    </row>
    <row r="73" spans="1:7">
      <c r="A73" s="38"/>
      <c r="B73" s="40"/>
      <c r="C73" s="56"/>
      <c r="D73" s="5" t="s">
        <v>2</v>
      </c>
      <c r="E73" s="6" t="s">
        <v>18</v>
      </c>
      <c r="F73" s="7" t="s">
        <v>19</v>
      </c>
      <c r="G73" s="8" t="s">
        <v>20</v>
      </c>
    </row>
    <row r="74" spans="1:7" ht="66">
      <c r="A74" s="57" t="s">
        <v>90</v>
      </c>
      <c r="B74" s="58"/>
      <c r="C74" s="15" t="s">
        <v>91</v>
      </c>
      <c r="D74" s="9">
        <v>1</v>
      </c>
      <c r="E74" s="28">
        <f>177+228</f>
        <v>405</v>
      </c>
      <c r="F74" s="9">
        <v>1</v>
      </c>
      <c r="G74" s="10">
        <f>F74*E74</f>
        <v>405</v>
      </c>
    </row>
    <row r="75" spans="1:7" ht="66">
      <c r="A75" s="57" t="s">
        <v>86</v>
      </c>
      <c r="B75" s="58"/>
      <c r="C75" s="15" t="s">
        <v>87</v>
      </c>
      <c r="D75" s="16">
        <v>1</v>
      </c>
      <c r="E75" s="31">
        <f>328.9</f>
        <v>328.9</v>
      </c>
      <c r="F75" s="20">
        <v>1</v>
      </c>
      <c r="G75" s="10">
        <f>F75*E75</f>
        <v>328.9</v>
      </c>
    </row>
    <row r="76" spans="1:7" ht="66.599999999999994" thickBot="1">
      <c r="A76" s="57" t="s">
        <v>92</v>
      </c>
      <c r="B76" s="58"/>
      <c r="C76" s="15" t="s">
        <v>93</v>
      </c>
      <c r="D76" s="9">
        <v>1</v>
      </c>
      <c r="E76" s="30">
        <f>221.22+75.62</f>
        <v>296.84000000000003</v>
      </c>
      <c r="F76" s="9">
        <v>1</v>
      </c>
      <c r="G76" s="10">
        <f>F76*E76</f>
        <v>296.84000000000003</v>
      </c>
    </row>
    <row r="77" spans="1:7" ht="14.4" thickBot="1">
      <c r="A77" s="63" t="s">
        <v>21</v>
      </c>
      <c r="B77" s="64"/>
      <c r="C77" s="64"/>
      <c r="D77" s="64"/>
      <c r="E77" s="64"/>
      <c r="F77" s="65"/>
      <c r="G77" s="21">
        <f>SUM(G74:G76)/3</f>
        <v>343.58</v>
      </c>
    </row>
    <row r="78" spans="1:7" ht="14.4" thickBot="1"/>
    <row r="79" spans="1:7" ht="14.4">
      <c r="A79" s="66" t="s">
        <v>15</v>
      </c>
      <c r="B79" s="68" t="s">
        <v>141</v>
      </c>
      <c r="C79" s="70" t="s">
        <v>7</v>
      </c>
      <c r="D79" s="22" t="s">
        <v>16</v>
      </c>
      <c r="E79" s="23" t="s">
        <v>17</v>
      </c>
      <c r="F79" s="72">
        <f>G84</f>
        <v>511.11999999999995</v>
      </c>
      <c r="G79" s="73"/>
    </row>
    <row r="80" spans="1:7">
      <c r="A80" s="67"/>
      <c r="B80" s="69"/>
      <c r="C80" s="71"/>
      <c r="D80" s="24" t="s">
        <v>2</v>
      </c>
      <c r="E80" s="25" t="s">
        <v>18</v>
      </c>
      <c r="F80" s="26" t="s">
        <v>19</v>
      </c>
      <c r="G80" s="27" t="s">
        <v>20</v>
      </c>
    </row>
    <row r="81" spans="1:7" ht="66">
      <c r="A81" s="59" t="s">
        <v>90</v>
      </c>
      <c r="B81" s="60"/>
      <c r="C81" s="15" t="s">
        <v>91</v>
      </c>
      <c r="D81" s="9">
        <v>1</v>
      </c>
      <c r="E81" s="28">
        <f>440.3+41</f>
        <v>481.3</v>
      </c>
      <c r="F81" s="9">
        <v>1</v>
      </c>
      <c r="G81" s="10">
        <f>F81*E81</f>
        <v>481.3</v>
      </c>
    </row>
    <row r="82" spans="1:7" ht="66">
      <c r="A82" s="59" t="s">
        <v>94</v>
      </c>
      <c r="B82" s="60"/>
      <c r="C82" s="15" t="s">
        <v>95</v>
      </c>
      <c r="D82" s="16">
        <v>1</v>
      </c>
      <c r="E82" s="31">
        <f>580+30.06</f>
        <v>610.05999999999995</v>
      </c>
      <c r="F82" s="20">
        <v>1</v>
      </c>
      <c r="G82" s="10">
        <f>F82*E82</f>
        <v>610.05999999999995</v>
      </c>
    </row>
    <row r="83" spans="1:7" ht="79.8" thickBot="1">
      <c r="A83" s="59" t="s">
        <v>88</v>
      </c>
      <c r="B83" s="60"/>
      <c r="C83" s="15" t="s">
        <v>89</v>
      </c>
      <c r="D83" s="9">
        <v>1</v>
      </c>
      <c r="E83" s="30">
        <f>405+37</f>
        <v>442</v>
      </c>
      <c r="F83" s="9">
        <v>1</v>
      </c>
      <c r="G83" s="10">
        <f>F83*E83</f>
        <v>442</v>
      </c>
    </row>
    <row r="84" spans="1:7" ht="14.4" thickBot="1">
      <c r="A84" s="63" t="s">
        <v>21</v>
      </c>
      <c r="B84" s="64"/>
      <c r="C84" s="64"/>
      <c r="D84" s="64"/>
      <c r="E84" s="64"/>
      <c r="F84" s="65"/>
      <c r="G84" s="21">
        <f>SUM(G81:G83)/3</f>
        <v>511.11999999999995</v>
      </c>
    </row>
    <row r="85" spans="1:7" ht="14.4" thickBot="1"/>
    <row r="86" spans="1:7" ht="14.4">
      <c r="A86" s="37" t="s">
        <v>15</v>
      </c>
      <c r="B86" s="39" t="s">
        <v>140</v>
      </c>
      <c r="C86" s="55" t="s">
        <v>8</v>
      </c>
      <c r="D86" s="2" t="s">
        <v>16</v>
      </c>
      <c r="E86" s="17" t="s">
        <v>17</v>
      </c>
      <c r="F86" s="53">
        <f>G91</f>
        <v>377.76</v>
      </c>
      <c r="G86" s="54"/>
    </row>
    <row r="87" spans="1:7">
      <c r="A87" s="38"/>
      <c r="B87" s="40"/>
      <c r="C87" s="56"/>
      <c r="D87" s="5" t="s">
        <v>2</v>
      </c>
      <c r="E87" s="6" t="s">
        <v>18</v>
      </c>
      <c r="F87" s="7" t="s">
        <v>19</v>
      </c>
      <c r="G87" s="8" t="s">
        <v>20</v>
      </c>
    </row>
    <row r="88" spans="1:7" ht="79.2">
      <c r="A88" s="59" t="s">
        <v>88</v>
      </c>
      <c r="B88" s="60"/>
      <c r="C88" s="15" t="s">
        <v>89</v>
      </c>
      <c r="D88" s="9">
        <v>1</v>
      </c>
      <c r="E88" s="28">
        <f>320+38</f>
        <v>358</v>
      </c>
      <c r="F88" s="9">
        <v>1</v>
      </c>
      <c r="G88" s="10">
        <f>F88*E88</f>
        <v>358</v>
      </c>
    </row>
    <row r="89" spans="1:7" ht="66">
      <c r="A89" s="59" t="s">
        <v>96</v>
      </c>
      <c r="B89" s="60"/>
      <c r="C89" s="15" t="s">
        <v>97</v>
      </c>
      <c r="D89" s="16">
        <v>1</v>
      </c>
      <c r="E89" s="31">
        <f>289+39.28</f>
        <v>328.28</v>
      </c>
      <c r="F89" s="20">
        <v>1</v>
      </c>
      <c r="G89" s="10">
        <f>F89*E89</f>
        <v>328.28</v>
      </c>
    </row>
    <row r="90" spans="1:7" ht="66.599999999999994" thickBot="1">
      <c r="A90" s="61" t="s">
        <v>94</v>
      </c>
      <c r="B90" s="62"/>
      <c r="C90" s="15" t="s">
        <v>98</v>
      </c>
      <c r="D90" s="9">
        <v>1</v>
      </c>
      <c r="E90" s="30">
        <f>447</f>
        <v>447</v>
      </c>
      <c r="F90" s="9">
        <v>1</v>
      </c>
      <c r="G90" s="10">
        <f>F90*E90</f>
        <v>447</v>
      </c>
    </row>
    <row r="91" spans="1:7" ht="14.4" thickBot="1">
      <c r="A91" s="63" t="s">
        <v>21</v>
      </c>
      <c r="B91" s="64"/>
      <c r="C91" s="64"/>
      <c r="D91" s="64"/>
      <c r="E91" s="64"/>
      <c r="F91" s="65"/>
      <c r="G91" s="21">
        <f>SUM(G88:G90)/3</f>
        <v>377.76</v>
      </c>
    </row>
    <row r="92" spans="1:7" ht="14.4" thickBot="1"/>
    <row r="93" spans="1:7" ht="14.4">
      <c r="A93" s="37" t="s">
        <v>15</v>
      </c>
      <c r="B93" s="39" t="s">
        <v>139</v>
      </c>
      <c r="C93" s="55" t="s">
        <v>9</v>
      </c>
      <c r="D93" s="2" t="s">
        <v>16</v>
      </c>
      <c r="E93" s="17" t="s">
        <v>17</v>
      </c>
      <c r="F93" s="53">
        <f>G98</f>
        <v>2216.1333333333332</v>
      </c>
      <c r="G93" s="54"/>
    </row>
    <row r="94" spans="1:7">
      <c r="A94" s="38"/>
      <c r="B94" s="40"/>
      <c r="C94" s="56"/>
      <c r="D94" s="5" t="s">
        <v>2</v>
      </c>
      <c r="E94" s="6" t="s">
        <v>18</v>
      </c>
      <c r="F94" s="7" t="s">
        <v>19</v>
      </c>
      <c r="G94" s="8" t="s">
        <v>20</v>
      </c>
    </row>
    <row r="95" spans="1:7" ht="66">
      <c r="A95" s="59" t="s">
        <v>99</v>
      </c>
      <c r="B95" s="60"/>
      <c r="C95" s="15" t="s">
        <v>100</v>
      </c>
      <c r="D95" s="9">
        <v>1</v>
      </c>
      <c r="E95" s="28">
        <f>1956.15+80.93</f>
        <v>2037.0800000000002</v>
      </c>
      <c r="F95" s="9">
        <v>1</v>
      </c>
      <c r="G95" s="10">
        <f>F95*E95</f>
        <v>2037.0800000000002</v>
      </c>
    </row>
    <row r="96" spans="1:7" ht="66">
      <c r="A96" s="59" t="s">
        <v>101</v>
      </c>
      <c r="B96" s="60"/>
      <c r="C96" s="15" t="s">
        <v>102</v>
      </c>
      <c r="D96" s="16">
        <v>1</v>
      </c>
      <c r="E96" s="31">
        <f>1921.32</f>
        <v>1921.32</v>
      </c>
      <c r="F96" s="20">
        <v>1</v>
      </c>
      <c r="G96" s="10">
        <f>F96*E96</f>
        <v>1921.32</v>
      </c>
    </row>
    <row r="97" spans="1:7" ht="66.599999999999994" thickBot="1">
      <c r="A97" s="61" t="s">
        <v>103</v>
      </c>
      <c r="B97" s="62"/>
      <c r="C97" s="15" t="s">
        <v>104</v>
      </c>
      <c r="D97" s="9">
        <v>1</v>
      </c>
      <c r="E97" s="30">
        <v>2690</v>
      </c>
      <c r="F97" s="9">
        <v>1</v>
      </c>
      <c r="G97" s="10">
        <f>F97*E97</f>
        <v>2690</v>
      </c>
    </row>
    <row r="98" spans="1:7" ht="14.4" thickBot="1">
      <c r="A98" s="63" t="s">
        <v>21</v>
      </c>
      <c r="B98" s="64"/>
      <c r="C98" s="64"/>
      <c r="D98" s="64"/>
      <c r="E98" s="64"/>
      <c r="F98" s="65"/>
      <c r="G98" s="21">
        <f>SUM(G95:G97)/3</f>
        <v>2216.1333333333332</v>
      </c>
    </row>
    <row r="99" spans="1:7" ht="14.4" thickBot="1"/>
    <row r="100" spans="1:7" ht="14.4">
      <c r="A100" s="37" t="s">
        <v>15</v>
      </c>
      <c r="B100" s="39" t="s">
        <v>138</v>
      </c>
      <c r="C100" s="55" t="s">
        <v>10</v>
      </c>
      <c r="D100" s="2" t="s">
        <v>16</v>
      </c>
      <c r="E100" s="17" t="s">
        <v>17</v>
      </c>
      <c r="F100" s="53">
        <f>G105</f>
        <v>136.24</v>
      </c>
      <c r="G100" s="54"/>
    </row>
    <row r="101" spans="1:7">
      <c r="A101" s="38"/>
      <c r="B101" s="40"/>
      <c r="C101" s="56"/>
      <c r="D101" s="5" t="s">
        <v>2</v>
      </c>
      <c r="E101" s="6" t="s">
        <v>18</v>
      </c>
      <c r="F101" s="7" t="s">
        <v>19</v>
      </c>
      <c r="G101" s="8" t="s">
        <v>20</v>
      </c>
    </row>
    <row r="102" spans="1:7" ht="66">
      <c r="A102" s="59" t="s">
        <v>105</v>
      </c>
      <c r="B102" s="60"/>
      <c r="C102" s="15" t="s">
        <v>106</v>
      </c>
      <c r="D102" s="9">
        <v>1</v>
      </c>
      <c r="E102" s="28">
        <f>135.4+29.41</f>
        <v>164.81</v>
      </c>
      <c r="F102" s="9">
        <v>1</v>
      </c>
      <c r="G102" s="10">
        <f>F102*E102</f>
        <v>164.81</v>
      </c>
    </row>
    <row r="103" spans="1:7" ht="66">
      <c r="A103" s="59" t="s">
        <v>107</v>
      </c>
      <c r="B103" s="60"/>
      <c r="C103" s="15" t="s">
        <v>108</v>
      </c>
      <c r="D103" s="16">
        <v>1</v>
      </c>
      <c r="E103" s="31">
        <f>90+32.13</f>
        <v>122.13</v>
      </c>
      <c r="F103" s="20">
        <v>1</v>
      </c>
      <c r="G103" s="10">
        <f>F103*E103</f>
        <v>122.13</v>
      </c>
    </row>
    <row r="104" spans="1:7" ht="66.599999999999994" thickBot="1">
      <c r="A104" s="61" t="s">
        <v>109</v>
      </c>
      <c r="B104" s="62"/>
      <c r="C104" s="15" t="s">
        <v>110</v>
      </c>
      <c r="D104" s="9">
        <v>1</v>
      </c>
      <c r="E104" s="30">
        <f>96.98+24.8</f>
        <v>121.78</v>
      </c>
      <c r="F104" s="9">
        <v>1</v>
      </c>
      <c r="G104" s="10">
        <f>F104*E104</f>
        <v>121.78</v>
      </c>
    </row>
    <row r="105" spans="1:7" ht="14.4" thickBot="1">
      <c r="A105" s="63" t="s">
        <v>21</v>
      </c>
      <c r="B105" s="64"/>
      <c r="C105" s="64"/>
      <c r="D105" s="64"/>
      <c r="E105" s="64"/>
      <c r="F105" s="65"/>
      <c r="G105" s="21">
        <f>SUM(G102:G104)/3</f>
        <v>136.24</v>
      </c>
    </row>
    <row r="106" spans="1:7" ht="14.4" thickBot="1"/>
    <row r="107" spans="1:7" ht="14.4">
      <c r="A107" s="37" t="s">
        <v>15</v>
      </c>
      <c r="B107" s="39" t="s">
        <v>137</v>
      </c>
      <c r="C107" s="55" t="s">
        <v>11</v>
      </c>
      <c r="D107" s="2" t="s">
        <v>16</v>
      </c>
      <c r="E107" s="17" t="s">
        <v>17</v>
      </c>
      <c r="F107" s="53">
        <f>G112</f>
        <v>83.899999999999991</v>
      </c>
      <c r="G107" s="54"/>
    </row>
    <row r="108" spans="1:7">
      <c r="A108" s="38"/>
      <c r="B108" s="40"/>
      <c r="C108" s="56"/>
      <c r="D108" s="5" t="s">
        <v>2</v>
      </c>
      <c r="E108" s="6" t="s">
        <v>18</v>
      </c>
      <c r="F108" s="7" t="s">
        <v>19</v>
      </c>
      <c r="G108" s="8" t="s">
        <v>20</v>
      </c>
    </row>
    <row r="109" spans="1:7" ht="66">
      <c r="A109" s="59" t="s">
        <v>111</v>
      </c>
      <c r="B109" s="60"/>
      <c r="C109" s="15" t="s">
        <v>112</v>
      </c>
      <c r="D109" s="9">
        <v>1</v>
      </c>
      <c r="E109" s="28">
        <f>65+30.94</f>
        <v>95.94</v>
      </c>
      <c r="F109" s="9">
        <v>1</v>
      </c>
      <c r="G109" s="10">
        <f>F109*E109</f>
        <v>95.94</v>
      </c>
    </row>
    <row r="110" spans="1:7" ht="66">
      <c r="A110" s="59" t="s">
        <v>113</v>
      </c>
      <c r="B110" s="60"/>
      <c r="C110" s="15" t="s">
        <v>114</v>
      </c>
      <c r="D110" s="16">
        <v>1</v>
      </c>
      <c r="E110" s="31">
        <f>62.52+27.57</f>
        <v>90.09</v>
      </c>
      <c r="F110" s="20">
        <v>1</v>
      </c>
      <c r="G110" s="10">
        <f>F110*E110</f>
        <v>90.09</v>
      </c>
    </row>
    <row r="111" spans="1:7" ht="66.599999999999994" thickBot="1">
      <c r="A111" s="61" t="s">
        <v>115</v>
      </c>
      <c r="B111" s="62"/>
      <c r="C111" s="15" t="s">
        <v>116</v>
      </c>
      <c r="D111" s="9">
        <v>1</v>
      </c>
      <c r="E111" s="30">
        <f>43.79+21.88</f>
        <v>65.67</v>
      </c>
      <c r="F111" s="9">
        <v>1</v>
      </c>
      <c r="G111" s="10">
        <f>F111*E111</f>
        <v>65.67</v>
      </c>
    </row>
    <row r="112" spans="1:7" ht="14.4" thickBot="1">
      <c r="A112" s="63" t="s">
        <v>21</v>
      </c>
      <c r="B112" s="64"/>
      <c r="C112" s="64"/>
      <c r="D112" s="64"/>
      <c r="E112" s="64"/>
      <c r="F112" s="65"/>
      <c r="G112" s="21">
        <f>SUM(G109:G111)/3</f>
        <v>83.899999999999991</v>
      </c>
    </row>
    <row r="113" spans="1:7" ht="14.4" thickBot="1"/>
    <row r="114" spans="1:7" ht="14.4">
      <c r="A114" s="37" t="s">
        <v>15</v>
      </c>
      <c r="B114" s="39" t="s">
        <v>136</v>
      </c>
      <c r="C114" s="55" t="s">
        <v>12</v>
      </c>
      <c r="D114" s="2" t="s">
        <v>16</v>
      </c>
      <c r="E114" s="17" t="s">
        <v>17</v>
      </c>
      <c r="F114" s="53">
        <f>G119</f>
        <v>3.9046376811594201</v>
      </c>
      <c r="G114" s="54"/>
    </row>
    <row r="115" spans="1:7">
      <c r="A115" s="38"/>
      <c r="B115" s="40"/>
      <c r="C115" s="56"/>
      <c r="D115" s="5" t="s">
        <v>2</v>
      </c>
      <c r="E115" s="6" t="s">
        <v>18</v>
      </c>
      <c r="F115" s="7" t="s">
        <v>19</v>
      </c>
      <c r="G115" s="8" t="s">
        <v>20</v>
      </c>
    </row>
    <row r="116" spans="1:7" ht="66">
      <c r="A116" s="59" t="s">
        <v>117</v>
      </c>
      <c r="B116" s="60"/>
      <c r="C116" s="15" t="s">
        <v>118</v>
      </c>
      <c r="D116" s="9">
        <v>1</v>
      </c>
      <c r="E116" s="28">
        <f>(24/5.75)</f>
        <v>4.1739130434782608</v>
      </c>
      <c r="F116" s="9">
        <v>1</v>
      </c>
      <c r="G116" s="10">
        <f>F116*E116</f>
        <v>4.1739130434782608</v>
      </c>
    </row>
    <row r="117" spans="1:7" ht="66">
      <c r="A117" s="59" t="s">
        <v>119</v>
      </c>
      <c r="B117" s="60"/>
      <c r="C117" s="15" t="s">
        <v>120</v>
      </c>
      <c r="D117" s="16">
        <v>1</v>
      </c>
      <c r="E117" s="31">
        <v>3.54</v>
      </c>
      <c r="F117" s="20">
        <v>1</v>
      </c>
      <c r="G117" s="10">
        <f>F117*E117</f>
        <v>3.54</v>
      </c>
    </row>
    <row r="118" spans="1:7" ht="66.599999999999994" thickBot="1">
      <c r="A118" s="61" t="s">
        <v>121</v>
      </c>
      <c r="B118" s="62"/>
      <c r="C118" s="15" t="s">
        <v>122</v>
      </c>
      <c r="D118" s="9">
        <v>1</v>
      </c>
      <c r="E118" s="30">
        <v>4</v>
      </c>
      <c r="F118" s="9">
        <v>1</v>
      </c>
      <c r="G118" s="10">
        <f>F118*E118</f>
        <v>4</v>
      </c>
    </row>
    <row r="119" spans="1:7" ht="14.4" thickBot="1">
      <c r="A119" s="63" t="s">
        <v>21</v>
      </c>
      <c r="B119" s="64"/>
      <c r="C119" s="64"/>
      <c r="D119" s="64"/>
      <c r="E119" s="64"/>
      <c r="F119" s="65"/>
      <c r="G119" s="21">
        <f>SUM(G116:G118)/3</f>
        <v>3.9046376811594201</v>
      </c>
    </row>
    <row r="120" spans="1:7" ht="14.4" thickBot="1"/>
    <row r="121" spans="1:7" ht="14.4">
      <c r="A121" s="37" t="s">
        <v>15</v>
      </c>
      <c r="B121" s="39" t="s">
        <v>135</v>
      </c>
      <c r="C121" s="55" t="s">
        <v>13</v>
      </c>
      <c r="D121" s="2" t="s">
        <v>16</v>
      </c>
      <c r="E121" s="17" t="s">
        <v>17</v>
      </c>
      <c r="F121" s="53">
        <f>G126</f>
        <v>124.66666666666667</v>
      </c>
      <c r="G121" s="54"/>
    </row>
    <row r="122" spans="1:7">
      <c r="A122" s="38"/>
      <c r="B122" s="40"/>
      <c r="C122" s="56"/>
      <c r="D122" s="5" t="s">
        <v>2</v>
      </c>
      <c r="E122" s="6" t="s">
        <v>18</v>
      </c>
      <c r="F122" s="7" t="s">
        <v>19</v>
      </c>
      <c r="G122" s="8" t="s">
        <v>20</v>
      </c>
    </row>
    <row r="123" spans="1:7" ht="52.5" customHeight="1">
      <c r="A123" s="45" t="s">
        <v>65</v>
      </c>
      <c r="B123" s="46"/>
      <c r="C123" s="15" t="s">
        <v>66</v>
      </c>
      <c r="D123" s="9">
        <v>1</v>
      </c>
      <c r="E123" s="28">
        <v>180</v>
      </c>
      <c r="F123" s="9">
        <v>1</v>
      </c>
      <c r="G123" s="10">
        <f>F123*E123</f>
        <v>180</v>
      </c>
    </row>
    <row r="124" spans="1:7" ht="64.5" customHeight="1">
      <c r="A124" s="45" t="s">
        <v>63</v>
      </c>
      <c r="B124" s="46"/>
      <c r="C124" s="15" t="s">
        <v>64</v>
      </c>
      <c r="D124" s="16">
        <v>1</v>
      </c>
      <c r="E124" s="29">
        <v>98</v>
      </c>
      <c r="F124" s="18">
        <v>1</v>
      </c>
      <c r="G124" s="10">
        <f>F124*E124</f>
        <v>98</v>
      </c>
    </row>
    <row r="125" spans="1:7" ht="53.4" thickBot="1">
      <c r="A125" s="47" t="s">
        <v>67</v>
      </c>
      <c r="B125" s="48"/>
      <c r="C125" s="15" t="s">
        <v>123</v>
      </c>
      <c r="D125" s="9">
        <v>1</v>
      </c>
      <c r="E125" s="30">
        <v>96</v>
      </c>
      <c r="F125" s="9">
        <v>1</v>
      </c>
      <c r="G125" s="10">
        <f>F125*E125</f>
        <v>96</v>
      </c>
    </row>
    <row r="126" spans="1:7" ht="14.4" thickBot="1">
      <c r="A126" s="49" t="s">
        <v>21</v>
      </c>
      <c r="B126" s="50"/>
      <c r="C126" s="50"/>
      <c r="D126" s="50"/>
      <c r="E126" s="50"/>
      <c r="F126" s="51"/>
      <c r="G126" s="11">
        <f>SUM(G123:G125)/3</f>
        <v>124.66666666666667</v>
      </c>
    </row>
    <row r="127" spans="1:7" ht="14.4" thickBot="1"/>
    <row r="128" spans="1:7" ht="14.4">
      <c r="A128" s="37" t="s">
        <v>15</v>
      </c>
      <c r="B128" s="39" t="s">
        <v>135</v>
      </c>
      <c r="C128" s="55" t="s">
        <v>14</v>
      </c>
      <c r="D128" s="2" t="s">
        <v>16</v>
      </c>
      <c r="E128" s="17" t="s">
        <v>17</v>
      </c>
      <c r="F128" s="53">
        <f>G133</f>
        <v>2096.6666666666665</v>
      </c>
      <c r="G128" s="54"/>
    </row>
    <row r="129" spans="1:7">
      <c r="A129" s="38"/>
      <c r="B129" s="40"/>
      <c r="C129" s="56"/>
      <c r="D129" s="5" t="s">
        <v>2</v>
      </c>
      <c r="E129" s="6" t="s">
        <v>18</v>
      </c>
      <c r="F129" s="7" t="s">
        <v>19</v>
      </c>
      <c r="G129" s="8" t="s">
        <v>20</v>
      </c>
    </row>
    <row r="130" spans="1:7" ht="55.5" customHeight="1">
      <c r="A130" s="45" t="s">
        <v>125</v>
      </c>
      <c r="B130" s="46"/>
      <c r="C130" s="15" t="s">
        <v>124</v>
      </c>
      <c r="D130" s="9">
        <v>1</v>
      </c>
      <c r="E130" s="28">
        <v>1560</v>
      </c>
      <c r="F130" s="9">
        <v>1</v>
      </c>
      <c r="G130" s="10">
        <f>F130*E130</f>
        <v>1560</v>
      </c>
    </row>
    <row r="131" spans="1:7" ht="66">
      <c r="A131" s="45" t="s">
        <v>127</v>
      </c>
      <c r="B131" s="46"/>
      <c r="C131" s="15" t="s">
        <v>126</v>
      </c>
      <c r="D131" s="16">
        <v>1</v>
      </c>
      <c r="E131" s="29">
        <v>2230</v>
      </c>
      <c r="F131" s="18">
        <v>1</v>
      </c>
      <c r="G131" s="10">
        <f>F131*E131</f>
        <v>2230</v>
      </c>
    </row>
    <row r="132" spans="1:7" ht="53.4" thickBot="1">
      <c r="A132" s="47" t="s">
        <v>129</v>
      </c>
      <c r="B132" s="48"/>
      <c r="C132" s="15" t="s">
        <v>128</v>
      </c>
      <c r="D132" s="9">
        <v>1</v>
      </c>
      <c r="E132" s="30">
        <v>2500</v>
      </c>
      <c r="F132" s="9">
        <v>1</v>
      </c>
      <c r="G132" s="10">
        <f>F132*E132</f>
        <v>2500</v>
      </c>
    </row>
    <row r="133" spans="1:7" ht="14.4" thickBot="1">
      <c r="A133" s="49" t="s">
        <v>21</v>
      </c>
      <c r="B133" s="50"/>
      <c r="C133" s="50"/>
      <c r="D133" s="50"/>
      <c r="E133" s="50"/>
      <c r="F133" s="51"/>
      <c r="G133" s="11">
        <f>SUM(G130:G132)/3</f>
        <v>2096.6666666666665</v>
      </c>
    </row>
    <row r="134" spans="1:7" ht="14.4" thickBot="1"/>
    <row r="135" spans="1:7" ht="14.4">
      <c r="A135" s="37" t="s">
        <v>15</v>
      </c>
      <c r="B135" s="39" t="s">
        <v>134</v>
      </c>
      <c r="C135" s="55" t="s">
        <v>83</v>
      </c>
      <c r="D135" s="2" t="s">
        <v>16</v>
      </c>
      <c r="E135" s="17" t="s">
        <v>17</v>
      </c>
      <c r="F135" s="53">
        <f>G140</f>
        <v>1806.6666666666667</v>
      </c>
      <c r="G135" s="54"/>
    </row>
    <row r="136" spans="1:7">
      <c r="A136" s="38"/>
      <c r="B136" s="40"/>
      <c r="C136" s="56"/>
      <c r="D136" s="5" t="s">
        <v>2</v>
      </c>
      <c r="E136" s="6" t="s">
        <v>18</v>
      </c>
      <c r="F136" s="7" t="s">
        <v>19</v>
      </c>
      <c r="G136" s="8" t="s">
        <v>20</v>
      </c>
    </row>
    <row r="137" spans="1:7" ht="66">
      <c r="A137" s="45" t="s">
        <v>82</v>
      </c>
      <c r="B137" s="46"/>
      <c r="C137" s="15" t="s">
        <v>81</v>
      </c>
      <c r="D137" s="9">
        <v>1</v>
      </c>
      <c r="E137" s="28">
        <v>750</v>
      </c>
      <c r="F137" s="9">
        <v>1</v>
      </c>
      <c r="G137" s="10">
        <f>F137*E137</f>
        <v>750</v>
      </c>
    </row>
    <row r="138" spans="1:7" ht="52.8">
      <c r="A138" s="45" t="s">
        <v>131</v>
      </c>
      <c r="B138" s="46"/>
      <c r="C138" s="15" t="s">
        <v>130</v>
      </c>
      <c r="D138" s="16">
        <v>1</v>
      </c>
      <c r="E138" s="29">
        <v>2420</v>
      </c>
      <c r="F138" s="18">
        <v>1</v>
      </c>
      <c r="G138" s="10">
        <f>F138*E138</f>
        <v>2420</v>
      </c>
    </row>
    <row r="139" spans="1:7" ht="66.599999999999994" thickBot="1">
      <c r="A139" s="47" t="s">
        <v>133</v>
      </c>
      <c r="B139" s="48"/>
      <c r="C139" s="15" t="s">
        <v>132</v>
      </c>
      <c r="D139" s="9">
        <v>1</v>
      </c>
      <c r="E139" s="30">
        <v>2250</v>
      </c>
      <c r="F139" s="9">
        <v>1</v>
      </c>
      <c r="G139" s="10">
        <f>F139*E139</f>
        <v>2250</v>
      </c>
    </row>
    <row r="140" spans="1:7" ht="14.4" thickBot="1">
      <c r="A140" s="49" t="s">
        <v>21</v>
      </c>
      <c r="B140" s="50"/>
      <c r="C140" s="50"/>
      <c r="D140" s="50"/>
      <c r="E140" s="50"/>
      <c r="F140" s="51"/>
      <c r="G140" s="11">
        <f>SUM(G137:G139)/3</f>
        <v>1806.6666666666667</v>
      </c>
    </row>
    <row r="141" spans="1:7">
      <c r="A141" s="75"/>
      <c r="B141" s="76"/>
      <c r="C141" s="76"/>
      <c r="D141" s="77"/>
      <c r="E141" s="78"/>
      <c r="F141" s="77"/>
      <c r="G141" s="79"/>
    </row>
    <row r="142" spans="1:7" ht="27.6" customHeight="1">
      <c r="A142" s="80"/>
      <c r="B142" s="81"/>
      <c r="C142" s="81"/>
      <c r="D142" s="81"/>
      <c r="E142" s="81"/>
      <c r="F142" s="81"/>
      <c r="G142" s="82"/>
    </row>
    <row r="143" spans="1:7">
      <c r="A143" s="83" t="s">
        <v>154</v>
      </c>
      <c r="B143" s="74"/>
      <c r="C143" s="74"/>
      <c r="D143" s="74"/>
      <c r="E143" s="74"/>
      <c r="F143" s="74"/>
      <c r="G143" s="84"/>
    </row>
    <row r="144" spans="1:7">
      <c r="A144" s="85"/>
      <c r="B144" s="86"/>
      <c r="C144" s="86"/>
      <c r="D144" s="86"/>
      <c r="E144" s="86"/>
      <c r="F144" s="86"/>
      <c r="G144" s="87"/>
    </row>
    <row r="145" spans="1:7" ht="27" customHeight="1">
      <c r="A145" s="80"/>
      <c r="B145" s="81"/>
      <c r="C145" s="81"/>
      <c r="D145" s="81"/>
      <c r="E145" s="81"/>
      <c r="F145" s="81"/>
      <c r="G145" s="82"/>
    </row>
    <row r="146" spans="1:7">
      <c r="A146" s="83" t="s">
        <v>155</v>
      </c>
      <c r="B146" s="74"/>
      <c r="C146" s="74"/>
      <c r="D146" s="74"/>
      <c r="E146" s="74"/>
      <c r="F146" s="74"/>
      <c r="G146" s="84"/>
    </row>
    <row r="147" spans="1:7">
      <c r="A147" s="88"/>
      <c r="B147" s="89"/>
      <c r="C147" s="89"/>
      <c r="D147" s="90"/>
      <c r="E147" s="91"/>
      <c r="F147" s="90"/>
      <c r="G147" s="92"/>
    </row>
    <row r="148" spans="1:7" ht="14.4" thickBot="1">
      <c r="A148" s="93"/>
      <c r="B148" s="94"/>
      <c r="C148" s="94"/>
      <c r="D148" s="95"/>
      <c r="E148" s="96"/>
      <c r="F148" s="95"/>
      <c r="G148" s="97"/>
    </row>
  </sheetData>
  <mergeCells count="166">
    <mergeCell ref="A142:G142"/>
    <mergeCell ref="A143:G143"/>
    <mergeCell ref="A145:G145"/>
    <mergeCell ref="A146:G146"/>
    <mergeCell ref="A137:B137"/>
    <mergeCell ref="A138:B138"/>
    <mergeCell ref="A139:B139"/>
    <mergeCell ref="A140:F140"/>
    <mergeCell ref="A130:B130"/>
    <mergeCell ref="A131:B131"/>
    <mergeCell ref="A132:B132"/>
    <mergeCell ref="A133:F133"/>
    <mergeCell ref="A135:A136"/>
    <mergeCell ref="B135:B136"/>
    <mergeCell ref="C135:C136"/>
    <mergeCell ref="F135:G135"/>
    <mergeCell ref="A123:B123"/>
    <mergeCell ref="A124:B124"/>
    <mergeCell ref="A125:B125"/>
    <mergeCell ref="A126:F126"/>
    <mergeCell ref="A128:A129"/>
    <mergeCell ref="B128:B129"/>
    <mergeCell ref="C128:C129"/>
    <mergeCell ref="F128:G128"/>
    <mergeCell ref="A116:B116"/>
    <mergeCell ref="A117:B117"/>
    <mergeCell ref="A118:B118"/>
    <mergeCell ref="A119:F119"/>
    <mergeCell ref="A121:A122"/>
    <mergeCell ref="B121:B122"/>
    <mergeCell ref="C121:C122"/>
    <mergeCell ref="F121:G121"/>
    <mergeCell ref="A109:B109"/>
    <mergeCell ref="A110:B110"/>
    <mergeCell ref="A111:B111"/>
    <mergeCell ref="A112:F112"/>
    <mergeCell ref="A114:A115"/>
    <mergeCell ref="B114:B115"/>
    <mergeCell ref="C114:C115"/>
    <mergeCell ref="F114:G114"/>
    <mergeCell ref="A102:B102"/>
    <mergeCell ref="A103:B103"/>
    <mergeCell ref="A104:B104"/>
    <mergeCell ref="A105:F105"/>
    <mergeCell ref="A107:A108"/>
    <mergeCell ref="B107:B108"/>
    <mergeCell ref="C107:C108"/>
    <mergeCell ref="F107:G107"/>
    <mergeCell ref="A95:B95"/>
    <mergeCell ref="A96:B96"/>
    <mergeCell ref="A97:B97"/>
    <mergeCell ref="A98:F98"/>
    <mergeCell ref="A100:A101"/>
    <mergeCell ref="B100:B101"/>
    <mergeCell ref="C100:C101"/>
    <mergeCell ref="F100:G100"/>
    <mergeCell ref="A88:B88"/>
    <mergeCell ref="A89:B89"/>
    <mergeCell ref="A90:B90"/>
    <mergeCell ref="A91:F91"/>
    <mergeCell ref="A93:A94"/>
    <mergeCell ref="B93:B94"/>
    <mergeCell ref="C93:C94"/>
    <mergeCell ref="F93:G93"/>
    <mergeCell ref="A74:B74"/>
    <mergeCell ref="A75:B75"/>
    <mergeCell ref="A76:B76"/>
    <mergeCell ref="A77:F77"/>
    <mergeCell ref="A86:A87"/>
    <mergeCell ref="B86:B87"/>
    <mergeCell ref="C86:C87"/>
    <mergeCell ref="F86:G86"/>
    <mergeCell ref="A67:B67"/>
    <mergeCell ref="A68:B68"/>
    <mergeCell ref="A69:B69"/>
    <mergeCell ref="A70:F70"/>
    <mergeCell ref="A72:A73"/>
    <mergeCell ref="B72:B73"/>
    <mergeCell ref="C72:C73"/>
    <mergeCell ref="F72:G72"/>
    <mergeCell ref="A79:A80"/>
    <mergeCell ref="B79:B80"/>
    <mergeCell ref="C79:C80"/>
    <mergeCell ref="F79:G79"/>
    <mergeCell ref="A81:B81"/>
    <mergeCell ref="A82:B82"/>
    <mergeCell ref="A83:B83"/>
    <mergeCell ref="A84:F84"/>
    <mergeCell ref="A60:B60"/>
    <mergeCell ref="A61:B61"/>
    <mergeCell ref="A62:B62"/>
    <mergeCell ref="A63:F63"/>
    <mergeCell ref="A65:A66"/>
    <mergeCell ref="B65:B66"/>
    <mergeCell ref="C65:C66"/>
    <mergeCell ref="F65:G65"/>
    <mergeCell ref="A54:B54"/>
    <mergeCell ref="A56:F56"/>
    <mergeCell ref="A58:A59"/>
    <mergeCell ref="B58:B59"/>
    <mergeCell ref="C58:C59"/>
    <mergeCell ref="F58:G58"/>
    <mergeCell ref="F51:G51"/>
    <mergeCell ref="A53:B53"/>
    <mergeCell ref="A28:F28"/>
    <mergeCell ref="A55:B55"/>
    <mergeCell ref="A34:B34"/>
    <mergeCell ref="A35:F35"/>
    <mergeCell ref="A37:A38"/>
    <mergeCell ref="B37:B38"/>
    <mergeCell ref="C37:C38"/>
    <mergeCell ref="F37:G37"/>
    <mergeCell ref="A39:B39"/>
    <mergeCell ref="A32:B32"/>
    <mergeCell ref="A33:B33"/>
    <mergeCell ref="A49:F49"/>
    <mergeCell ref="A51:A52"/>
    <mergeCell ref="B51:B52"/>
    <mergeCell ref="C51:C52"/>
    <mergeCell ref="A19:B19"/>
    <mergeCell ref="A20:B20"/>
    <mergeCell ref="A21:F21"/>
    <mergeCell ref="A26:B26"/>
    <mergeCell ref="A27:B27"/>
    <mergeCell ref="A30:A31"/>
    <mergeCell ref="B30:B31"/>
    <mergeCell ref="C30:C31"/>
    <mergeCell ref="F30:G30"/>
    <mergeCell ref="A23:A24"/>
    <mergeCell ref="B23:B24"/>
    <mergeCell ref="C23:C24"/>
    <mergeCell ref="F23:G23"/>
    <mergeCell ref="A25:B25"/>
    <mergeCell ref="A4:B4"/>
    <mergeCell ref="A5:B5"/>
    <mergeCell ref="A6:B6"/>
    <mergeCell ref="A7:F7"/>
    <mergeCell ref="A9:A10"/>
    <mergeCell ref="B9:B10"/>
    <mergeCell ref="C9:C10"/>
    <mergeCell ref="F9:G9"/>
    <mergeCell ref="A18:B18"/>
    <mergeCell ref="A1:B1"/>
    <mergeCell ref="C1:G1"/>
    <mergeCell ref="A2:A3"/>
    <mergeCell ref="B2:B3"/>
    <mergeCell ref="C2:C3"/>
    <mergeCell ref="F2:G2"/>
    <mergeCell ref="A46:B46"/>
    <mergeCell ref="A47:B47"/>
    <mergeCell ref="A48:B48"/>
    <mergeCell ref="A40:B40"/>
    <mergeCell ref="A41:B41"/>
    <mergeCell ref="A42:F42"/>
    <mergeCell ref="A44:A45"/>
    <mergeCell ref="B44:B45"/>
    <mergeCell ref="C44:C45"/>
    <mergeCell ref="F44:G44"/>
    <mergeCell ref="A11:B11"/>
    <mergeCell ref="A12:B12"/>
    <mergeCell ref="A13:B13"/>
    <mergeCell ref="A14:F14"/>
    <mergeCell ref="A16:A17"/>
    <mergeCell ref="B16:B17"/>
    <mergeCell ref="C16:C17"/>
    <mergeCell ref="F16:G16"/>
  </mergeCells>
  <pageMargins left="0.511811024" right="0.511811024" top="0.78740157499999996" bottom="0.78740157499999996" header="0.31496062000000002" footer="0.31496062000000002"/>
  <pageSetup paperSize="9" scale="67" orientation="portrait" r:id="rId1"/>
  <rowBreaks count="5" manualBreakCount="5">
    <brk id="21" max="16383" man="1"/>
    <brk id="49" max="16383" man="1"/>
    <brk id="77" max="6" man="1"/>
    <brk id="105" max="16383" man="1"/>
    <brk id="1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237A43B8CF224BAC09B4D246C9268D" ma:contentTypeVersion="10" ma:contentTypeDescription="Crie um novo documento." ma:contentTypeScope="" ma:versionID="d7f4910f9a08a2436fef3f7cb25a9cfe">
  <xsd:schema xmlns:xsd="http://www.w3.org/2001/XMLSchema" xmlns:xs="http://www.w3.org/2001/XMLSchema" xmlns:p="http://schemas.microsoft.com/office/2006/metadata/properties" xmlns:ns2="e0b582c4-5fc4-46ef-8630-d70f32e02781" xmlns:ns3="8ff11e31-fba7-4003-b8be-6996fb696ac9" targetNamespace="http://schemas.microsoft.com/office/2006/metadata/properties" ma:root="true" ma:fieldsID="3ebd7a127542ced3c5d31b18587965d4" ns2:_="" ns3:_="">
    <xsd:import namespace="e0b582c4-5fc4-46ef-8630-d70f32e02781"/>
    <xsd:import namespace="8ff11e31-fba7-4003-b8be-6996fb696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582c4-5fc4-46ef-8630-d70f32e02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11e31-fba7-4003-b8be-6996fb696ac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198a68-7f53-471e-9069-eb26aaf99135}" ma:internalName="TaxCatchAll" ma:showField="CatchAllData" ma:web="8ff11e31-fba7-4003-b8be-6996fb696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f11e31-fba7-4003-b8be-6996fb696ac9" xsi:nil="true"/>
    <lcf76f155ced4ddcb4097134ff3c332f xmlns="e0b582c4-5fc4-46ef-8630-d70f32e027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DC02BF-59A5-42B4-AFDA-AE1754072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582c4-5fc4-46ef-8630-d70f32e02781"/>
    <ds:schemaRef ds:uri="8ff11e31-fba7-4003-b8be-6996fb696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FFBCA2-B1F2-4199-9FCD-B6AE095B5F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58E62C-E674-410E-A34E-837AA0799F25}">
  <ds:schemaRefs>
    <ds:schemaRef ds:uri="http://schemas.microsoft.com/office/2006/metadata/properties"/>
    <ds:schemaRef ds:uri="http://www.w3.org/XML/1998/namespace"/>
    <ds:schemaRef ds:uri="8ff11e31-fba7-4003-b8be-6996fb696ac9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e0b582c4-5fc4-46ef-8630-d70f32e0278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COTAÇOES</vt:lpstr>
      <vt:lpstr>COTAÇOES!Area_de_impressao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Silas</cp:lastModifiedBy>
  <cp:revision>0</cp:revision>
  <cp:lastPrinted>2023-06-29T20:37:24Z</cp:lastPrinted>
  <dcterms:created xsi:type="dcterms:W3CDTF">2023-05-26T00:26:40Z</dcterms:created>
  <dcterms:modified xsi:type="dcterms:W3CDTF">2023-06-29T20:37:45Z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0x01010098237A43B8CF224BAC09B4D246C9268D</vt:lpwstr>
  </property>
  <property fmtid="{D5CDD505-2E9C-101B-9397-08002B2CF9AE}" pid="3" name="MediaServiceImageTags">
    <vt:lpwstr/>
  </property>
</Properties>
</file>